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2020 CARMEN\PARA JULIA TRANSPARENCIA\OCTUBRE\"/>
    </mc:Choice>
  </mc:AlternateContent>
  <xr:revisionPtr revIDLastSave="0" documentId="8_{48AE758F-BC9F-4D2D-BF4B-D03DCE963397}" xr6:coauthVersionLast="45" xr6:coauthVersionMax="45" xr10:uidLastSave="{00000000-0000-0000-0000-000000000000}"/>
  <bookViews>
    <workbookView xWindow="-120" yWindow="-120" windowWidth="20730" windowHeight="11160" tabRatio="855" activeTab="9" xr2:uid="{00000000-000D-0000-FFFF-FFFF00000000}"/>
  </bookViews>
  <sheets>
    <sheet name="ENERO" sheetId="1" r:id="rId1"/>
    <sheet name="FEBRERO" sheetId="14" r:id="rId2"/>
    <sheet name="MARZO" sheetId="15" r:id="rId3"/>
    <sheet name="ABRIL" sheetId="16" r:id="rId4"/>
    <sheet name="MAYO" sheetId="17" r:id="rId5"/>
    <sheet name="JUNIO" sheetId="18" r:id="rId6"/>
    <sheet name="JULIO" sheetId="19" r:id="rId7"/>
    <sheet name="AGOSTO" sheetId="20" r:id="rId8"/>
    <sheet name="SEPTIEMBRE" sheetId="21" r:id="rId9"/>
    <sheet name="OCTUBRE" sheetId="22" r:id="rId10"/>
  </sheets>
  <definedNames>
    <definedName name="_xlnm.Print_Area" localSheetId="0">ENERO!$A$1:$M$70</definedName>
    <definedName name="_xlnm.Print_Area" localSheetId="6">JULIO!$A$1:$K$11</definedName>
    <definedName name="_xlnm.Print_Area" localSheetId="5">JUNIO!$A$1:$K$13</definedName>
    <definedName name="_xlnm.Print_Area" localSheetId="9">OCTUBRE!$A$1:$K$12</definedName>
    <definedName name="_xlnm.Print_Titles" localSheetId="3">ABRIL!$1:$6</definedName>
    <definedName name="_xlnm.Print_Titles" localSheetId="7">AGOSTO!$1:$7</definedName>
    <definedName name="_xlnm.Print_Titles" localSheetId="0">ENERO!$1:$4</definedName>
    <definedName name="_xlnm.Print_Titles" localSheetId="1">FEBRERO!$1:$4</definedName>
    <definedName name="_xlnm.Print_Titles" localSheetId="6">JULIO!$1:$11</definedName>
    <definedName name="_xlnm.Print_Titles" localSheetId="5">JUNIO!$1:$9</definedName>
    <definedName name="_xlnm.Print_Titles" localSheetId="2">MARZO!$1:$6</definedName>
    <definedName name="_xlnm.Print_Titles" localSheetId="4">MAYO!$1:$9</definedName>
    <definedName name="_xlnm.Print_Titles" localSheetId="9">OCTUBRE!$1:$4</definedName>
    <definedName name="_xlnm.Print_Titles" localSheetId="8">SEPTIEMBRE!$3:$6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" i="15" l="1"/>
  <c r="L45" i="15" l="1"/>
  <c r="M46" i="15" l="1"/>
  <c r="L46" i="15"/>
  <c r="K46" i="15"/>
  <c r="K47" i="15" s="1"/>
  <c r="J46" i="15"/>
  <c r="I46" i="15"/>
  <c r="H46" i="15"/>
  <c r="F46" i="15"/>
  <c r="A46" i="15"/>
  <c r="J48" i="15" l="1"/>
  <c r="L36" i="15"/>
  <c r="M36" i="15"/>
  <c r="K36" i="15"/>
  <c r="K37" i="15" s="1"/>
  <c r="J36" i="15"/>
  <c r="I36" i="15"/>
  <c r="H36" i="15"/>
  <c r="F36" i="15"/>
  <c r="A36" i="15"/>
  <c r="J38" i="15" l="1"/>
  <c r="M24" i="15" l="1"/>
  <c r="L24" i="15"/>
  <c r="K24" i="15"/>
  <c r="K25" i="15" s="1"/>
  <c r="J24" i="15"/>
  <c r="I24" i="15"/>
  <c r="H24" i="15"/>
  <c r="F24" i="15"/>
  <c r="A24" i="15"/>
  <c r="J26" i="15" l="1"/>
  <c r="L49" i="14"/>
  <c r="M50" i="14" l="1"/>
  <c r="L50" i="14"/>
  <c r="K50" i="14"/>
  <c r="K51" i="14" s="1"/>
  <c r="J50" i="14"/>
  <c r="I50" i="14"/>
  <c r="H50" i="14"/>
  <c r="F50" i="14"/>
  <c r="A50" i="14"/>
  <c r="J52" i="14" l="1"/>
  <c r="I40" i="14" l="1"/>
  <c r="H40" i="14"/>
  <c r="J40" i="14" l="1"/>
  <c r="M27" i="14" l="1"/>
  <c r="L27" i="14"/>
  <c r="K27" i="14"/>
  <c r="J27" i="14"/>
  <c r="I27" i="14"/>
  <c r="H27" i="14"/>
  <c r="F27" i="14"/>
  <c r="A27" i="14"/>
  <c r="F40" i="14" l="1"/>
  <c r="N41" i="1" l="1"/>
  <c r="N42" i="1"/>
  <c r="N19" i="1"/>
  <c r="N20" i="1" s="1"/>
  <c r="N29" i="1"/>
  <c r="N28" i="1"/>
  <c r="N30" i="1"/>
  <c r="N31" i="1" l="1"/>
  <c r="N10" i="1"/>
  <c r="N9" i="1"/>
  <c r="N11" i="1" s="1"/>
  <c r="A40" i="14" l="1"/>
  <c r="M40" i="14" l="1"/>
  <c r="L40" i="14"/>
  <c r="K40" i="14"/>
  <c r="K41" i="14" s="1"/>
  <c r="K28" i="14"/>
  <c r="J42" i="14" l="1"/>
  <c r="J29" i="14"/>
  <c r="M13" i="15" l="1"/>
  <c r="G57" i="15" s="1"/>
  <c r="L13" i="15"/>
  <c r="G56" i="15" s="1"/>
  <c r="K13" i="15"/>
  <c r="K14" i="15" s="1"/>
  <c r="G55" i="15" s="1"/>
  <c r="J13" i="15"/>
  <c r="G54" i="15" s="1"/>
  <c r="I13" i="15"/>
  <c r="H13" i="15"/>
  <c r="C57" i="15" s="1"/>
  <c r="F13" i="15"/>
  <c r="C56" i="15" s="1"/>
  <c r="A13" i="15"/>
  <c r="C58" i="15" l="1"/>
  <c r="E68" i="15" s="1"/>
  <c r="C55" i="15"/>
  <c r="C67" i="15" s="1"/>
  <c r="G59" i="15"/>
  <c r="E67" i="15"/>
  <c r="J15" i="15"/>
  <c r="M14" i="14"/>
  <c r="G62" i="14" s="1"/>
  <c r="L14" i="14"/>
  <c r="G61" i="14" s="1"/>
  <c r="K14" i="14"/>
  <c r="K15" i="14" s="1"/>
  <c r="G60" i="14" s="1"/>
  <c r="J14" i="14"/>
  <c r="G59" i="14" s="1"/>
  <c r="I14" i="14"/>
  <c r="C63" i="14" s="1"/>
  <c r="E71" i="14" s="1"/>
  <c r="H14" i="14"/>
  <c r="C62" i="14" s="1"/>
  <c r="F14" i="14"/>
  <c r="C61" i="14" s="1"/>
  <c r="A14" i="14"/>
  <c r="C60" i="14" s="1"/>
  <c r="C70" i="14" s="1"/>
  <c r="G64" i="14" l="1"/>
  <c r="C59" i="15"/>
  <c r="C64" i="14"/>
  <c r="E70" i="14"/>
  <c r="J16" i="14"/>
  <c r="C50" i="1"/>
  <c r="M42" i="1"/>
  <c r="L42" i="1"/>
  <c r="M31" i="1"/>
  <c r="L31" i="1"/>
  <c r="M20" i="1"/>
  <c r="L20" i="1"/>
  <c r="M11" i="1"/>
  <c r="L11" i="1"/>
  <c r="K42" i="1"/>
  <c r="J42" i="1"/>
  <c r="I42" i="1"/>
  <c r="H42" i="1"/>
  <c r="F42" i="1"/>
  <c r="A42" i="1"/>
  <c r="G51" i="1" l="1"/>
  <c r="K43" i="1"/>
  <c r="N43" i="1"/>
  <c r="N44" i="1" s="1"/>
  <c r="G52" i="1"/>
  <c r="J44" i="1"/>
  <c r="K31" i="1" l="1"/>
  <c r="J31" i="1"/>
  <c r="I31" i="1"/>
  <c r="H31" i="1"/>
  <c r="F31" i="1"/>
  <c r="A31" i="1"/>
  <c r="K32" i="1" l="1"/>
  <c r="N32" i="1"/>
  <c r="N33" i="1" s="1"/>
  <c r="J33" i="1"/>
  <c r="J11" i="1" l="1"/>
  <c r="K11" i="1"/>
  <c r="N12" i="1" l="1"/>
  <c r="N13" i="1" s="1"/>
  <c r="K12" i="1"/>
  <c r="J13" i="1" s="1"/>
  <c r="I11" i="1"/>
  <c r="H11" i="1"/>
  <c r="K20" i="1" l="1"/>
  <c r="N21" i="1" s="1"/>
  <c r="N22" i="1" s="1"/>
  <c r="J20" i="1"/>
  <c r="I20" i="1"/>
  <c r="C53" i="1" s="1"/>
  <c r="E60" i="1" s="1"/>
  <c r="H20" i="1"/>
  <c r="C52" i="1" s="1"/>
  <c r="E59" i="1" s="1"/>
  <c r="F20" i="1"/>
  <c r="F11" i="1"/>
  <c r="G49" i="1" l="1"/>
  <c r="C51" i="1"/>
  <c r="A20" i="1"/>
  <c r="A11" i="1"/>
  <c r="C49" i="1" l="1"/>
  <c r="C59" i="1" s="1"/>
  <c r="K21" i="1"/>
  <c r="J22" i="1" s="1"/>
  <c r="G50" i="1" l="1"/>
  <c r="G54" i="1" s="1"/>
  <c r="C54" i="1"/>
</calcChain>
</file>

<file path=xl/sharedStrings.xml><?xml version="1.0" encoding="utf-8"?>
<sst xmlns="http://schemas.openxmlformats.org/spreadsheetml/2006/main" count="443" uniqueCount="140">
  <si>
    <t xml:space="preserve">No. </t>
  </si>
  <si>
    <t>COORDINADOR  CONIAF</t>
  </si>
  <si>
    <t>LUGAR</t>
  </si>
  <si>
    <t>FACILITADORES</t>
  </si>
  <si>
    <t>NOMBRE DE LA ACTIVIDAD</t>
  </si>
  <si>
    <t>TECNICOS</t>
  </si>
  <si>
    <t>BENEFICIARIOS</t>
  </si>
  <si>
    <t>Técnicos beneficiados:</t>
  </si>
  <si>
    <t>Legislación  ISR (10% sobre costo  facilitadores)</t>
  </si>
  <si>
    <t>SUB-TOTAL CURSOS-TALLERES</t>
  </si>
  <si>
    <t>DIRECCIÓN EJECUTIVA</t>
  </si>
  <si>
    <t xml:space="preserve"> </t>
  </si>
  <si>
    <t>Total Beneficiarios</t>
  </si>
  <si>
    <t>FECHA</t>
  </si>
  <si>
    <t>Técnicos</t>
  </si>
  <si>
    <t xml:space="preserve">COSTO LOGÍSTICO EROGADO  (RD$) </t>
  </si>
  <si>
    <t xml:space="preserve">COSTO FACILITADORES  EROGADO               (RD$) </t>
  </si>
  <si>
    <t>ESTADISTICAS</t>
  </si>
  <si>
    <t>Costo Total</t>
  </si>
  <si>
    <t>CANT. HORAS</t>
  </si>
  <si>
    <t>Productores</t>
  </si>
  <si>
    <t xml:space="preserve">                       GRÁFICOS</t>
  </si>
  <si>
    <t xml:space="preserve">TOTAL </t>
  </si>
  <si>
    <t>Costo Logístico erogado:</t>
  </si>
  <si>
    <t>Costo Facilitadores erogado:</t>
  </si>
  <si>
    <t>Transferencia de Tecnologías en Habichuelas</t>
  </si>
  <si>
    <t>Transferencias</t>
  </si>
  <si>
    <t>César Montero y Bienvenido Carvajal</t>
  </si>
  <si>
    <t>San Juan de la Maguana</t>
  </si>
  <si>
    <t>ACTIVIDAD</t>
  </si>
  <si>
    <t>DEPARTAMENTO DE PLANIFICACIÓN  Y  DESARROLLO</t>
  </si>
  <si>
    <t>AGRICULTURA COMPETITIVA</t>
  </si>
  <si>
    <t>ACCESO A LAS CIENCIAS MODERNAS</t>
  </si>
  <si>
    <t>José Cepeda</t>
  </si>
  <si>
    <t>PRODUCCIÓN ANIMAL</t>
  </si>
  <si>
    <t>PRODUCTORES LÍDERES</t>
  </si>
  <si>
    <t>Productores Líderes beneficiados:</t>
  </si>
  <si>
    <t>Cantidad de Horas:</t>
  </si>
  <si>
    <t>CAPACITACIÓN Y DIFUSIÓN DE TECNOLOGÍAS</t>
  </si>
  <si>
    <t>DEPARTAMENTO PLANIFICACIÓN  Y  DESARROLLO</t>
  </si>
  <si>
    <t>Higüey</t>
  </si>
  <si>
    <t>MEDIO AMBIENTE Y RECURSOS NATURALES</t>
  </si>
  <si>
    <t>Instalación parcelas</t>
  </si>
  <si>
    <t xml:space="preserve"> Julio Nin y Ana Mateo.</t>
  </si>
  <si>
    <t>Enero 9 y 10</t>
  </si>
  <si>
    <t>Enero 23 y 24</t>
  </si>
  <si>
    <t>Postrer Río y Guayabal</t>
  </si>
  <si>
    <t>Transferencia de Tecnologías en Cacao</t>
  </si>
  <si>
    <t>Marisol Ventura y José Fco. De la Cruz</t>
  </si>
  <si>
    <t>Eymi De Jesús y Maldané Cuello</t>
  </si>
  <si>
    <t>Enero 15 al 17</t>
  </si>
  <si>
    <t>El Mamey, Los Hidalgos, Puerto Plata</t>
  </si>
  <si>
    <t>Transferencia de Tecnologías en Yuca (Gira Técnica)</t>
  </si>
  <si>
    <t xml:space="preserve"> Enero 8</t>
  </si>
  <si>
    <t>Las Cuchillas, El Seibo</t>
  </si>
  <si>
    <t>José A. Nova</t>
  </si>
  <si>
    <t>Juan Valdez y Ramón Hernández</t>
  </si>
  <si>
    <t>Sabana de la Mar, Hato Mayor.</t>
  </si>
  <si>
    <t>Juan Valdez</t>
  </si>
  <si>
    <t>Instalación parcela de validación de yuca</t>
  </si>
  <si>
    <t>Alejandro María, Nélsida Martínez y Domingo Francisco</t>
  </si>
  <si>
    <t>Enero 27 al 29</t>
  </si>
  <si>
    <t xml:space="preserve"> Enero 23</t>
  </si>
  <si>
    <t>Transferencia de Tecnologías en Limón</t>
  </si>
  <si>
    <t>Henry Guerrero</t>
  </si>
  <si>
    <t>Enero 29 al 31</t>
  </si>
  <si>
    <t>Rossina Taveras, Luís Matos y Luís Sosa</t>
  </si>
  <si>
    <t>VIÁTICOS</t>
  </si>
  <si>
    <t>COMBUSTIBLE</t>
  </si>
  <si>
    <t>Total Combustible</t>
  </si>
  <si>
    <t>Total Viáticos</t>
  </si>
  <si>
    <t>Costo Facilitadores :</t>
  </si>
  <si>
    <t>Marcos Justo y José Cepeda</t>
  </si>
  <si>
    <t>Febrero 5 al 7</t>
  </si>
  <si>
    <t>Montarie Lanier y Ángel Peña</t>
  </si>
  <si>
    <t>Transferencia Tecnológica en Fabricación de Quesos de Cabra</t>
  </si>
  <si>
    <t>Batey 4, Neyba</t>
  </si>
  <si>
    <t>Febrero 19 al 21</t>
  </si>
  <si>
    <t>Santiago</t>
  </si>
  <si>
    <t>Febrero 25 y 26</t>
  </si>
  <si>
    <t>Villa Isabela, Puerto Plata</t>
  </si>
  <si>
    <t>Juan Arthur, Antonio Taveras y William Baez</t>
  </si>
  <si>
    <t>J. Cuevas, J. Soto, J. Pérez,  R. Jiménez</t>
  </si>
  <si>
    <t>TOTAL</t>
  </si>
  <si>
    <t>Duvergé y El Limón Independencia</t>
  </si>
  <si>
    <t>San José de las Matas, Santiago</t>
  </si>
  <si>
    <t xml:space="preserve">  Febrero 12</t>
  </si>
  <si>
    <t>Febrero 19 y 20</t>
  </si>
  <si>
    <t>Mao, Valverde</t>
  </si>
  <si>
    <t xml:space="preserve"> Neyba</t>
  </si>
  <si>
    <t>Febrero 6 y 7</t>
  </si>
  <si>
    <t>Marzo 4 al 6</t>
  </si>
  <si>
    <t>Oviedo, Pedernales</t>
  </si>
  <si>
    <t>Marzo 11 al 13</t>
  </si>
  <si>
    <t>SUB-TOTAL TRANSFERENCIAS</t>
  </si>
  <si>
    <t>José  Luís Bueno y Marcos Espino</t>
  </si>
  <si>
    <t>Ruly Nin</t>
  </si>
  <si>
    <t>Febrero 28 y 29</t>
  </si>
  <si>
    <t>Leocadia Sánchez</t>
  </si>
  <si>
    <t>Transferencia Tecnológica  en cultivo de Cebolla</t>
  </si>
  <si>
    <t>Juan Arthur, Antonio Taveras y William Báez</t>
  </si>
  <si>
    <t>Actualización para la Innovación Tecnológica y Competitividad del Subsector Cacao Orgánico en la R.D.</t>
  </si>
  <si>
    <t>“Actualización para la Innovación Tecnológica y Competitividad del Subsector Musáceas (Plátano) en la R.D.</t>
  </si>
  <si>
    <t>Actualización para la Innovación Tecnológica y Competitividad del Subsector Maíz en la R.D.</t>
  </si>
  <si>
    <t>Actualización para la Innovación Tecnológica y Competitividad del Subsector Carne y Leche en la R.D.</t>
  </si>
  <si>
    <t>Actualización para la Innovación Tecnológica y Competitividad del Subsector Invernaderos en la  R.D.</t>
  </si>
  <si>
    <t>Loma de Cabrera, Dajabón.</t>
  </si>
  <si>
    <t>Actualización para la Innovación Tecnológica y Competitividad del Subsector Yuca en la R.D. (Gira Técnica)</t>
  </si>
  <si>
    <t>Costo Facilitadores</t>
  </si>
  <si>
    <t>Jarabacoa</t>
  </si>
  <si>
    <t>Marzo 9 al 13</t>
  </si>
  <si>
    <t>Atiles Peguero</t>
  </si>
  <si>
    <t>Actualización para la Innovación Tecnológica y Competitividad del Subsector Arroz en la R.D.</t>
  </si>
  <si>
    <t>Mao, Valverde.</t>
  </si>
  <si>
    <t>Ana Victoria Núñez, Francisco Jiménez, Freddy Contreras, Ángel Adames y Jesús Rosario</t>
  </si>
  <si>
    <t>O. Peralta, J. Cuevas, R. Ogando, J. Soto, J. Pérez,  R. Jiménez, E. Mejía, D. Jiménez</t>
  </si>
  <si>
    <t xml:space="preserve"> Marzo 18</t>
  </si>
  <si>
    <t>ACTUALIZACIÓN  TECNOLÓGICA  PARA LA INNOVACIÓN Y COMPETITIVIDAD DEL SECTOR AGROALIMENTARIO  Y AGROEXPORTADOR</t>
  </si>
  <si>
    <r>
      <rPr>
        <b/>
        <sz val="12"/>
        <color rgb="FF000000"/>
        <rFont val="Arial"/>
        <family val="2"/>
      </rPr>
      <t>Durante este mes de ABRIL, no se realizaron actividades de transferencia tecnológica, pues en las actuales circunstancias de pandemia por COVID-19, la institución está  siendo afectada en las actividades normales del programa de transferencia de tecnologías.</t>
    </r>
    <r>
      <rPr>
        <b/>
        <sz val="8"/>
        <color rgb="FF000000"/>
        <rFont val="Arial"/>
        <family val="2"/>
      </rPr>
      <t xml:space="preserve">  </t>
    </r>
  </si>
  <si>
    <t xml:space="preserve">Durante el   mes de MAYO,  no se realizaron actividades de transferencia tecnológica, pues en las actuales circunstancias de pandemia por COVID-19, la institución está  siendo afectada en las actividades normales del programa de transferencia de tecnologías. </t>
  </si>
  <si>
    <t>Ejecucion Programa de  Transferencia Tecnológica,  Mayo  2020</t>
  </si>
  <si>
    <t>Ejecucion Programa de  Transferencia Tecnológica,  Febrero 2020</t>
  </si>
  <si>
    <t>Ejecucion Programa de  Transferencia Tecnológica,  Enero 2020</t>
  </si>
  <si>
    <t>Ejecución Programa de  Transferencia Tecnológica,  Marzo  2020</t>
  </si>
  <si>
    <t>Actualización para la Innovación Tecnológica y Competitividad del Subsector Musáceas (Plátano) en la R.D.</t>
  </si>
  <si>
    <t>Ejecución Programa de  Transferencia Tecnológica,  Abril 2020</t>
  </si>
  <si>
    <t xml:space="preserve">                                 Actualización para la Innovación Tecnológica y Competitividad del Subsector Invernaderos en la  R.D.</t>
  </si>
  <si>
    <t xml:space="preserve">Durante el   mes de JUNIO  no se realizaron actividades de transferencia tecnológica, pues en las actuales circunstancias de pandemia por COVID-19, la institución está  siendo afectada en las actividades normales del programa de transferencia de tecnologías. </t>
  </si>
  <si>
    <t>Ejecución Programa de  Transferencia Tecnológica,  Junio  2020</t>
  </si>
  <si>
    <t xml:space="preserve">Durante el   mes de JULIO  no se realizaron actividades de transferencia tecnológica, pues en las actuales circunstancias de pandemia por COVID-19, la institución está  siendo afectada en las actividades normales del programa de transferencia de tecnologías. </t>
  </si>
  <si>
    <t>Ejecución Programa de  Transferencia Tecnológica,  Julio  2020</t>
  </si>
  <si>
    <t xml:space="preserve">ACTUALIZACIÓN  TECNOLÓGICA  PARA LA INNOVACIÓN Y COMPETITIVIDAD DEL SECTOR AGROALIMENTARIO  Y AGROEXPORTADOR  </t>
  </si>
  <si>
    <t>Ejecución Programa de  Transferencia Tecnológica,  Agosto  2020</t>
  </si>
  <si>
    <t xml:space="preserve">Durante el   mes de AGOSTO  no se realizaron actividades de transferencia tecnológica, pues en las actuales circunstancias de pandemia por COVID-19, la institución está  siendo afectada en las actividades normales del programa de transferencia de tecnologías. </t>
  </si>
  <si>
    <t xml:space="preserve">Durante el   mes de SEPTIEMBRE  no se realizaron actividades de transferencia tecnológica, pues en las actuales circunstancias de pandemia por COVID-19, la institución está  siendo afectada en las actividades normales del programa de transferencia de tecnologías. </t>
  </si>
  <si>
    <t>Ejecución Programa de  Transferencia Tecnológica,  Septiembre 2020</t>
  </si>
  <si>
    <t xml:space="preserve">ACTUALIZACIÓN  TECNOLÓGICA  PARA LA INNOVACIÓN Y COMPETITIVIDAD DEL SECTOR AGROALIMENTARIO Y AGROEXPORTADOR  </t>
  </si>
  <si>
    <t xml:space="preserve">    DEPARTAMENTO DE PLANIFICACIÓN  Y  DESARROLLO</t>
  </si>
  <si>
    <t>Ejecución Programa de  Transferencia Tecnológica,  Octubre 2020</t>
  </si>
  <si>
    <t xml:space="preserve">Durante el   mes de Octubre  no se realizaron actividades de transferencia tecnológica, pues en las actuales circunstancias de pandemia por COVID-19, la institución está  siendo afectada en las actividades normales del programa de transferencia de tecnologías.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</si>
</sst>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;[Red]#,##0.00"/>
  </numFmts>
  <fonts count="3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u val="double"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9"/>
      <color rgb="FF000000"/>
      <name val="Cambria"/>
      <family val="1"/>
      <scheme val="major"/>
    </font>
    <font>
      <b/>
      <u/>
      <sz val="8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3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</font>
    <font>
      <b/>
      <sz val="13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8"/>
      <name val="Calibri"/>
      <family val="2"/>
      <scheme val="minor"/>
    </font>
    <font>
      <sz val="11"/>
      <color rgb="FFFF0000"/>
      <name val="Cambria"/>
      <family val="1"/>
      <scheme val="major"/>
    </font>
    <font>
      <b/>
      <sz val="12"/>
      <color rgb="FF000000"/>
      <name val="Arial"/>
      <family val="2"/>
    </font>
    <font>
      <b/>
      <sz val="14"/>
      <color rgb="FF000000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34">
    <xf numFmtId="0" fontId="0" fillId="0" borderId="0" xfId="0"/>
    <xf numFmtId="0" fontId="4" fillId="0" borderId="0" xfId="0" applyFont="1" applyAlignment="1">
      <alignment horizontal="left" wrapText="1"/>
    </xf>
    <xf numFmtId="0" fontId="12" fillId="0" borderId="0" xfId="0" applyFont="1"/>
    <xf numFmtId="4" fontId="12" fillId="0" borderId="0" xfId="0" applyNumberFormat="1" applyFont="1"/>
    <xf numFmtId="0" fontId="8" fillId="0" borderId="0" xfId="0" applyFont="1"/>
    <xf numFmtId="17" fontId="0" fillId="0" borderId="0" xfId="0" applyNumberFormat="1"/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applyFont="1" applyAlignment="1">
      <alignment horizontal="left"/>
    </xf>
    <xf numFmtId="4" fontId="15" fillId="0" borderId="0" xfId="0" applyNumberFormat="1" applyFont="1"/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7" fontId="12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0" borderId="13" xfId="0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5" fontId="12" fillId="0" borderId="4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25" fillId="2" borderId="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7" fillId="2" borderId="4" xfId="0" applyFont="1" applyFill="1" applyBorder="1" applyAlignment="1">
      <alignment horizontal="center" vertical="center" wrapText="1"/>
    </xf>
    <xf numFmtId="165" fontId="12" fillId="0" borderId="4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9" fontId="12" fillId="0" borderId="0" xfId="2" applyFont="1" applyAlignment="1">
      <alignment horizontal="center" vertical="center"/>
    </xf>
    <xf numFmtId="3" fontId="8" fillId="0" borderId="0" xfId="0" applyNumberFormat="1" applyFont="1"/>
    <xf numFmtId="4" fontId="8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4" fontId="12" fillId="0" borderId="0" xfId="0" applyNumberFormat="1" applyFont="1" applyAlignment="1"/>
    <xf numFmtId="0" fontId="0" fillId="0" borderId="0" xfId="0" applyAlignment="1"/>
    <xf numFmtId="4" fontId="31" fillId="0" borderId="1" xfId="0" applyNumberFormat="1" applyFont="1" applyBorder="1" applyAlignment="1">
      <alignment horizontal="center" vertical="center"/>
    </xf>
    <xf numFmtId="0" fontId="27" fillId="2" borderId="4" xfId="0" applyFont="1" applyFill="1" applyBorder="1" applyAlignment="1">
      <alignment horizontal="center" wrapText="1"/>
    </xf>
    <xf numFmtId="164" fontId="1" fillId="2" borderId="0" xfId="1" applyFont="1" applyFill="1" applyAlignment="1">
      <alignment horizontal="center" vertical="center" wrapText="1"/>
    </xf>
    <xf numFmtId="164" fontId="0" fillId="0" borderId="0" xfId="1" applyFont="1"/>
    <xf numFmtId="4" fontId="12" fillId="0" borderId="4" xfId="0" applyNumberFormat="1" applyFont="1" applyBorder="1" applyAlignment="1">
      <alignment vertical="center"/>
    </xf>
    <xf numFmtId="4" fontId="12" fillId="0" borderId="6" xfId="0" applyNumberFormat="1" applyFont="1" applyBorder="1" applyAlignment="1">
      <alignment vertical="center"/>
    </xf>
    <xf numFmtId="4" fontId="8" fillId="2" borderId="4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vertical="center"/>
    </xf>
    <xf numFmtId="4" fontId="31" fillId="0" borderId="4" xfId="0" applyNumberFormat="1" applyFont="1" applyBorder="1" applyAlignment="1">
      <alignment horizontal="center" vertical="center"/>
    </xf>
    <xf numFmtId="4" fontId="0" fillId="0" borderId="4" xfId="0" applyNumberFormat="1" applyBorder="1"/>
    <xf numFmtId="4" fontId="8" fillId="0" borderId="4" xfId="0" applyNumberFormat="1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vertical="center"/>
    </xf>
    <xf numFmtId="4" fontId="12" fillId="0" borderId="4" xfId="0" applyNumberFormat="1" applyFont="1" applyFill="1" applyBorder="1" applyAlignment="1">
      <alignment horizontal="center" vertical="center"/>
    </xf>
    <xf numFmtId="4" fontId="25" fillId="0" borderId="1" xfId="0" applyNumberFormat="1" applyFont="1" applyBorder="1" applyAlignment="1">
      <alignment vertical="center"/>
    </xf>
    <xf numFmtId="4" fontId="25" fillId="0" borderId="1" xfId="0" applyNumberFormat="1" applyFont="1" applyFill="1" applyBorder="1" applyAlignment="1">
      <alignment vertical="center"/>
    </xf>
    <xf numFmtId="4" fontId="25" fillId="0" borderId="4" xfId="0" applyNumberFormat="1" applyFont="1" applyBorder="1" applyAlignment="1">
      <alignment vertical="center"/>
    </xf>
    <xf numFmtId="0" fontId="27" fillId="2" borderId="2" xfId="0" applyFont="1" applyFill="1" applyBorder="1" applyAlignment="1">
      <alignment horizontal="center" vertical="center" wrapText="1"/>
    </xf>
    <xf numFmtId="17" fontId="12" fillId="2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4" fontId="12" fillId="0" borderId="0" xfId="0" applyNumberFormat="1" applyFont="1" applyBorder="1"/>
    <xf numFmtId="0" fontId="8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/>
    </xf>
    <xf numFmtId="0" fontId="8" fillId="0" borderId="14" xfId="0" applyFont="1" applyBorder="1" applyAlignment="1">
      <alignment horizontal="left" wrapText="1"/>
    </xf>
    <xf numFmtId="0" fontId="8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2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164" fontId="29" fillId="0" borderId="0" xfId="1" applyFont="1" applyAlignment="1">
      <alignment horizontal="center" vertical="center"/>
    </xf>
    <xf numFmtId="0" fontId="29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/>
    </xf>
    <xf numFmtId="0" fontId="29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34" fillId="0" borderId="0" xfId="0" applyFont="1" applyAlignment="1"/>
    <xf numFmtId="164" fontId="29" fillId="0" borderId="0" xfId="1" applyFont="1" applyAlignment="1">
      <alignment vertical="center"/>
    </xf>
    <xf numFmtId="0" fontId="33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34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33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wrapText="1"/>
    </xf>
    <xf numFmtId="0" fontId="34" fillId="0" borderId="0" xfId="0" applyFont="1" applyAlignment="1">
      <alignment vertical="center" wrapText="1"/>
    </xf>
    <xf numFmtId="0" fontId="2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8" fillId="3" borderId="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/>
    <xf numFmtId="0" fontId="8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2" xfId="0" applyFont="1" applyBorder="1"/>
    <xf numFmtId="0" fontId="12" fillId="0" borderId="3" xfId="0" applyFont="1" applyBorder="1"/>
    <xf numFmtId="164" fontId="29" fillId="0" borderId="0" xfId="1" applyFont="1" applyAlignment="1">
      <alignment horizontal="center" vertical="center"/>
    </xf>
    <xf numFmtId="0" fontId="33" fillId="0" borderId="0" xfId="0" applyFont="1" applyAlignment="1">
      <alignment horizont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23" fillId="0" borderId="0" xfId="0" applyFont="1" applyAlignment="1">
      <alignment horizontal="left"/>
    </xf>
    <xf numFmtId="0" fontId="8" fillId="0" borderId="14" xfId="0" applyFont="1" applyBorder="1" applyAlignment="1">
      <alignment horizontal="left" wrapText="1"/>
    </xf>
    <xf numFmtId="0" fontId="8" fillId="0" borderId="1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34" fillId="0" borderId="0" xfId="0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B88-4C9C-B1B8-F7A4577EF2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B88-4C9C-B1B8-F7A4577EF29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ENERO!$B$59:$B$60</c:f>
              <c:strCache>
                <c:ptCount val="2"/>
                <c:pt idx="0">
                  <c:v>Transferencias</c:v>
                </c:pt>
                <c:pt idx="1">
                  <c:v>Instalación parcelas</c:v>
                </c:pt>
              </c:strCache>
            </c:strRef>
          </c:cat>
          <c:val>
            <c:numRef>
              <c:f>ENERO!$C$59:$C$60</c:f>
              <c:numCache>
                <c:formatCode>General</c:formatCode>
                <c:ptCount val="2"/>
                <c:pt idx="0">
                  <c:v>6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8B-40A6-A136-3FBF5792E46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E6B-4C8F-A5BA-579AEB1B10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E6B-4C8F-A5BA-579AEB1B105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ENERO!$D$59:$D$60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ENERO!$E$59:$E$60</c:f>
              <c:numCache>
                <c:formatCode>#,##0</c:formatCode>
                <c:ptCount val="2"/>
                <c:pt idx="0">
                  <c:v>119</c:v>
                </c:pt>
                <c:pt idx="1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5B-4EC6-96B9-1CBFDF6181C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s-DO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FEBRERO!$B$70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B20-4B19-B1EE-395529D954F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Transferencias</c:v>
              </c:pt>
            </c:strLit>
          </c:cat>
          <c:val>
            <c:numRef>
              <c:f>FEBRERO!$C$70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E-4C1D-ADB4-8BA1A94DEFE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B57-4BB7-B104-52A0F74FBA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B57-4BB7-B104-52A0F74FBA0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FEBRERO!$D$70:$D$71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FEBRERO!$E$70:$E$71</c:f>
              <c:numCache>
                <c:formatCode>#,##0</c:formatCode>
                <c:ptCount val="2"/>
                <c:pt idx="0">
                  <c:v>113</c:v>
                </c:pt>
                <c:pt idx="1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3F-4EF6-8672-12058BDB839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MARZO!$B$67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C4E-4510-8407-0337D3FF598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MARZO!$C$67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37-4FED-86D1-A6BA82FF296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AB3-4483-A24A-51FC954627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AB3-4483-A24A-51FC954627F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MARZO!$D$67:$D$68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MARZO!$E$67:$E$68</c:f>
              <c:numCache>
                <c:formatCode>#,##0</c:formatCode>
                <c:ptCount val="2"/>
                <c:pt idx="0">
                  <c:v>89</c:v>
                </c:pt>
                <c:pt idx="1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5-4A51-9454-C1BF5CAF9E4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2</xdr:col>
      <xdr:colOff>1504950</xdr:colOff>
      <xdr:row>69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209550</xdr:colOff>
      <xdr:row>60</xdr:row>
      <xdr:rowOff>190499</xdr:rowOff>
    </xdr:from>
    <xdr:to>
      <xdr:col>6</xdr:col>
      <xdr:colOff>895350</xdr:colOff>
      <xdr:row>69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8" name="Picture 1" descr="Logo CONIAF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314325</xdr:colOff>
      <xdr:row>0</xdr:row>
      <xdr:rowOff>114300</xdr:rowOff>
    </xdr:from>
    <xdr:to>
      <xdr:col>2</xdr:col>
      <xdr:colOff>85725</xdr:colOff>
      <xdr:row>6</xdr:row>
      <xdr:rowOff>0</xdr:rowOff>
    </xdr:to>
    <xdr:pic>
      <xdr:nvPicPr>
        <xdr:cNvPr id="5" name="Picture 1" descr="Logo CONIAF">
          <a:extLst>
            <a:ext uri="{FF2B5EF4-FFF2-40B4-BE49-F238E27FC236}">
              <a16:creationId xmlns:a16="http://schemas.microsoft.com/office/drawing/2014/main" id="{12841492-5965-42D9-9382-70CE2F216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14300"/>
          <a:ext cx="13716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1</xdr:col>
      <xdr:colOff>1095375</xdr:colOff>
      <xdr:row>4</xdr:row>
      <xdr:rowOff>152400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0"/>
          <a:ext cx="13525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72</xdr:row>
      <xdr:rowOff>9524</xdr:rowOff>
    </xdr:from>
    <xdr:to>
      <xdr:col>2</xdr:col>
      <xdr:colOff>1714499</xdr:colOff>
      <xdr:row>82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457199</xdr:colOff>
      <xdr:row>71</xdr:row>
      <xdr:rowOff>180974</xdr:rowOff>
    </xdr:from>
    <xdr:to>
      <xdr:col>6</xdr:col>
      <xdr:colOff>1247774</xdr:colOff>
      <xdr:row>82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1043940</xdr:colOff>
      <xdr:row>4</xdr:row>
      <xdr:rowOff>167640</xdr:rowOff>
    </xdr:to>
    <xdr:pic>
      <xdr:nvPicPr>
        <xdr:cNvPr id="5" name="Picture 1" descr="Logo CONIAF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9446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0</xdr:rowOff>
    </xdr:from>
    <xdr:to>
      <xdr:col>1</xdr:col>
      <xdr:colOff>647700</xdr:colOff>
      <xdr:row>4</xdr:row>
      <xdr:rowOff>114300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0"/>
          <a:ext cx="876299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70</xdr:row>
      <xdr:rowOff>19049</xdr:rowOff>
    </xdr:from>
    <xdr:to>
      <xdr:col>2</xdr:col>
      <xdr:colOff>1495425</xdr:colOff>
      <xdr:row>79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657225</xdr:colOff>
      <xdr:row>69</xdr:row>
      <xdr:rowOff>190499</xdr:rowOff>
    </xdr:from>
    <xdr:to>
      <xdr:col>7</xdr:col>
      <xdr:colOff>304800</xdr:colOff>
      <xdr:row>79</xdr:row>
      <xdr:rowOff>9524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0</xdr:row>
      <xdr:rowOff>45720</xdr:rowOff>
    </xdr:from>
    <xdr:to>
      <xdr:col>1</xdr:col>
      <xdr:colOff>1268730</xdr:colOff>
      <xdr:row>5</xdr:row>
      <xdr:rowOff>182880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" y="45720"/>
          <a:ext cx="136017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904875</xdr:colOff>
      <xdr:row>5</xdr:row>
      <xdr:rowOff>58528</xdr:rowOff>
    </xdr:to>
    <xdr:pic>
      <xdr:nvPicPr>
        <xdr:cNvPr id="5" name="Picture 1" descr="Logo CONIA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47775" cy="1030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904875</xdr:colOff>
      <xdr:row>4</xdr:row>
      <xdr:rowOff>95250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477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175261</xdr:colOff>
      <xdr:row>0</xdr:row>
      <xdr:rowOff>0</xdr:rowOff>
    </xdr:from>
    <xdr:to>
      <xdr:col>1</xdr:col>
      <xdr:colOff>793635</xdr:colOff>
      <xdr:row>4</xdr:row>
      <xdr:rowOff>83820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1" y="0"/>
          <a:ext cx="968894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9526</xdr:rowOff>
    </xdr:from>
    <xdr:to>
      <xdr:col>1</xdr:col>
      <xdr:colOff>1009650</xdr:colOff>
      <xdr:row>3</xdr:row>
      <xdr:rowOff>15240</xdr:rowOff>
    </xdr:to>
    <xdr:pic>
      <xdr:nvPicPr>
        <xdr:cNvPr id="8" name="Picture 1" descr="Logo CONIAF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" y="9526"/>
          <a:ext cx="1000125" cy="615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114300</xdr:rowOff>
    </xdr:from>
    <xdr:to>
      <xdr:col>2</xdr:col>
      <xdr:colOff>85725</xdr:colOff>
      <xdr:row>6</xdr:row>
      <xdr:rowOff>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14300"/>
          <a:ext cx="13716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2"/>
  <sheetViews>
    <sheetView topLeftCell="A43" zoomScaleNormal="100" workbookViewId="0">
      <selection activeCell="C57" sqref="C57"/>
    </sheetView>
  </sheetViews>
  <sheetFormatPr baseColWidth="10" defaultRowHeight="15" x14ac:dyDescent="0.25"/>
  <cols>
    <col min="1" max="1" width="3.5703125" customWidth="1"/>
    <col min="2" max="2" width="20.28515625" customWidth="1"/>
    <col min="3" max="3" width="27.5703125" customWidth="1"/>
    <col min="4" max="4" width="16.42578125" customWidth="1"/>
    <col min="6" max="6" width="7.7109375" customWidth="1"/>
    <col min="7" max="7" width="18.28515625" customWidth="1"/>
    <col min="8" max="8" width="9.140625" customWidth="1"/>
    <col min="9" max="9" width="10.140625" customWidth="1"/>
    <col min="10" max="10" width="12.140625" customWidth="1"/>
    <col min="11" max="11" width="13.5703125" customWidth="1"/>
    <col min="12" max="12" width="12.42578125" customWidth="1"/>
    <col min="13" max="13" width="12.7109375" customWidth="1"/>
    <col min="14" max="14" width="13.5703125" customWidth="1"/>
  </cols>
  <sheetData>
    <row r="1" spans="1:17" ht="15" customHeight="1" x14ac:dyDescent="0.25">
      <c r="A1" s="218" t="s">
        <v>10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</row>
    <row r="2" spans="1:17" ht="15" customHeight="1" x14ac:dyDescent="0.25">
      <c r="A2" s="218" t="s">
        <v>39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</row>
    <row r="3" spans="1:17" ht="15" customHeight="1" x14ac:dyDescent="0.25">
      <c r="A3" s="210" t="s">
        <v>117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</row>
    <row r="4" spans="1:17" ht="18" x14ac:dyDescent="0.25">
      <c r="A4" s="211" t="s">
        <v>122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</row>
    <row r="5" spans="1:17" ht="15.75" thickBot="1" x14ac:dyDescent="0.3">
      <c r="A5" s="220" t="s">
        <v>32</v>
      </c>
      <c r="B5" s="220"/>
      <c r="C5" s="220"/>
      <c r="D5" s="1"/>
      <c r="E5" s="1"/>
      <c r="F5" s="1"/>
      <c r="G5" s="1"/>
      <c r="H5" s="21"/>
      <c r="I5" s="21"/>
      <c r="J5" s="1"/>
      <c r="K5" s="1"/>
    </row>
    <row r="6" spans="1:17" ht="15.75" customHeight="1" thickBot="1" x14ac:dyDescent="0.3">
      <c r="A6" s="189" t="s">
        <v>0</v>
      </c>
      <c r="B6" s="203" t="s">
        <v>29</v>
      </c>
      <c r="C6" s="204"/>
      <c r="D6" s="186" t="s">
        <v>1</v>
      </c>
      <c r="E6" s="186" t="s">
        <v>13</v>
      </c>
      <c r="F6" s="186" t="s">
        <v>19</v>
      </c>
      <c r="G6" s="189" t="s">
        <v>2</v>
      </c>
      <c r="H6" s="195" t="s">
        <v>6</v>
      </c>
      <c r="I6" s="196"/>
      <c r="J6" s="173" t="s">
        <v>15</v>
      </c>
      <c r="K6" s="173" t="s">
        <v>16</v>
      </c>
      <c r="L6" s="173" t="s">
        <v>67</v>
      </c>
      <c r="M6" s="173" t="s">
        <v>68</v>
      </c>
      <c r="N6" s="173" t="s">
        <v>83</v>
      </c>
    </row>
    <row r="7" spans="1:17" ht="15" customHeight="1" x14ac:dyDescent="0.25">
      <c r="A7" s="193"/>
      <c r="B7" s="189" t="s">
        <v>3</v>
      </c>
      <c r="C7" s="189" t="s">
        <v>4</v>
      </c>
      <c r="D7" s="187"/>
      <c r="E7" s="187"/>
      <c r="F7" s="187"/>
      <c r="G7" s="190"/>
      <c r="H7" s="199" t="s">
        <v>5</v>
      </c>
      <c r="I7" s="201" t="s">
        <v>35</v>
      </c>
      <c r="J7" s="197"/>
      <c r="K7" s="174"/>
      <c r="L7" s="197"/>
      <c r="M7" s="174"/>
      <c r="N7" s="174"/>
    </row>
    <row r="8" spans="1:17" ht="21.75" customHeight="1" thickBot="1" x14ac:dyDescent="0.3">
      <c r="A8" s="194"/>
      <c r="B8" s="194"/>
      <c r="C8" s="194"/>
      <c r="D8" s="188"/>
      <c r="E8" s="188"/>
      <c r="F8" s="188"/>
      <c r="G8" s="191"/>
      <c r="H8" s="200"/>
      <c r="I8" s="202"/>
      <c r="J8" s="198"/>
      <c r="K8" s="175"/>
      <c r="L8" s="198"/>
      <c r="M8" s="175"/>
      <c r="N8" s="175"/>
    </row>
    <row r="9" spans="1:17" ht="45.75" customHeight="1" thickBot="1" x14ac:dyDescent="0.3">
      <c r="A9" s="11">
        <v>1</v>
      </c>
      <c r="B9" s="38" t="s">
        <v>43</v>
      </c>
      <c r="C9" s="47" t="s">
        <v>25</v>
      </c>
      <c r="D9" s="46"/>
      <c r="E9" s="46" t="s">
        <v>44</v>
      </c>
      <c r="F9" s="11">
        <v>16</v>
      </c>
      <c r="G9" s="46" t="s">
        <v>84</v>
      </c>
      <c r="H9" s="22">
        <v>20</v>
      </c>
      <c r="I9" s="22">
        <v>16</v>
      </c>
      <c r="J9" s="106">
        <v>31506</v>
      </c>
      <c r="K9" s="106">
        <v>33200</v>
      </c>
      <c r="L9" s="106">
        <v>10000</v>
      </c>
      <c r="M9" s="106">
        <v>5900</v>
      </c>
      <c r="N9" s="107">
        <f>J9+K9+L9+M9</f>
        <v>80606</v>
      </c>
      <c r="Q9" s="102"/>
    </row>
    <row r="10" spans="1:17" ht="45.75" customHeight="1" thickBot="1" x14ac:dyDescent="0.3">
      <c r="A10" s="10">
        <v>1</v>
      </c>
      <c r="B10" s="38" t="s">
        <v>43</v>
      </c>
      <c r="C10" s="18" t="s">
        <v>25</v>
      </c>
      <c r="D10" s="46" t="s">
        <v>33</v>
      </c>
      <c r="E10" s="19" t="s">
        <v>45</v>
      </c>
      <c r="F10" s="10">
        <v>16</v>
      </c>
      <c r="G10" s="19" t="s">
        <v>46</v>
      </c>
      <c r="H10" s="12">
        <v>3</v>
      </c>
      <c r="I10" s="12">
        <v>28</v>
      </c>
      <c r="J10" s="108">
        <v>26550</v>
      </c>
      <c r="K10" s="108">
        <v>33200</v>
      </c>
      <c r="L10" s="108">
        <v>16650</v>
      </c>
      <c r="M10" s="108">
        <v>4900</v>
      </c>
      <c r="N10" s="107">
        <f>J10+K10+L10+M10</f>
        <v>81300</v>
      </c>
    </row>
    <row r="11" spans="1:17" ht="15.75" customHeight="1" thickBot="1" x14ac:dyDescent="0.3">
      <c r="A11" s="69">
        <f>SUM(A9:A10)</f>
        <v>2</v>
      </c>
      <c r="B11" s="182" t="s">
        <v>9</v>
      </c>
      <c r="C11" s="183"/>
      <c r="D11" s="183"/>
      <c r="E11" s="184"/>
      <c r="F11" s="18">
        <f>SUM(F9:F10)</f>
        <v>32</v>
      </c>
      <c r="G11" s="43"/>
      <c r="H11" s="18">
        <f t="shared" ref="H11:M11" si="0">SUM(H9:H10)</f>
        <v>23</v>
      </c>
      <c r="I11" s="18">
        <f t="shared" si="0"/>
        <v>44</v>
      </c>
      <c r="J11" s="35">
        <f t="shared" si="0"/>
        <v>58056</v>
      </c>
      <c r="K11" s="35">
        <f t="shared" si="0"/>
        <v>66400</v>
      </c>
      <c r="L11" s="67">
        <f t="shared" si="0"/>
        <v>26650</v>
      </c>
      <c r="M11" s="67">
        <f t="shared" si="0"/>
        <v>10800</v>
      </c>
      <c r="N11" s="101">
        <f>N9+N10</f>
        <v>161906</v>
      </c>
      <c r="O11" s="97"/>
      <c r="P11" s="15"/>
      <c r="Q11" s="15"/>
    </row>
    <row r="12" spans="1:17" ht="15.75" customHeight="1" thickBot="1" x14ac:dyDescent="0.3">
      <c r="A12" s="205" t="s">
        <v>8</v>
      </c>
      <c r="B12" s="206"/>
      <c r="C12" s="206"/>
      <c r="D12" s="206"/>
      <c r="E12" s="206"/>
      <c r="F12" s="206"/>
      <c r="G12" s="207"/>
      <c r="H12" s="34"/>
      <c r="I12" s="34"/>
      <c r="J12" s="35" t="s">
        <v>11</v>
      </c>
      <c r="K12" s="36">
        <f>+K11*1.1</f>
        <v>73040</v>
      </c>
      <c r="L12" s="67"/>
      <c r="M12" s="67"/>
      <c r="N12" s="99">
        <f>K11*0.1</f>
        <v>6640</v>
      </c>
      <c r="O12" s="98"/>
    </row>
    <row r="13" spans="1:17" ht="15.75" customHeight="1" thickBot="1" x14ac:dyDescent="0.3">
      <c r="A13" s="182" t="s">
        <v>22</v>
      </c>
      <c r="B13" s="208"/>
      <c r="C13" s="208"/>
      <c r="D13" s="208"/>
      <c r="E13" s="208"/>
      <c r="F13" s="208"/>
      <c r="G13" s="209"/>
      <c r="H13" s="37"/>
      <c r="I13" s="37"/>
      <c r="J13" s="212">
        <f>+J11+K12+L11+M11</f>
        <v>168546</v>
      </c>
      <c r="K13" s="213"/>
      <c r="L13" s="213"/>
      <c r="M13" s="214"/>
      <c r="N13" s="100">
        <f>N11+N12</f>
        <v>168546</v>
      </c>
      <c r="O13" s="98"/>
    </row>
    <row r="14" spans="1:17" x14ac:dyDescent="0.25">
      <c r="M14" s="48" t="s">
        <v>11</v>
      </c>
    </row>
    <row r="15" spans="1:17" ht="15.75" thickBot="1" x14ac:dyDescent="0.3">
      <c r="A15" s="221" t="s">
        <v>38</v>
      </c>
      <c r="B15" s="221"/>
      <c r="C15" s="221"/>
      <c r="D15" s="221"/>
      <c r="E15" s="221"/>
      <c r="F15" s="7"/>
      <c r="G15" s="7"/>
      <c r="H15" s="25"/>
      <c r="I15" s="25"/>
      <c r="J15" s="26"/>
      <c r="K15" s="27"/>
    </row>
    <row r="16" spans="1:17" ht="15.75" thickBot="1" x14ac:dyDescent="0.3">
      <c r="A16" s="189" t="s">
        <v>0</v>
      </c>
      <c r="B16" s="203" t="s">
        <v>29</v>
      </c>
      <c r="C16" s="204"/>
      <c r="D16" s="186" t="s">
        <v>1</v>
      </c>
      <c r="E16" s="186" t="s">
        <v>13</v>
      </c>
      <c r="F16" s="186" t="s">
        <v>19</v>
      </c>
      <c r="G16" s="189" t="s">
        <v>2</v>
      </c>
      <c r="H16" s="195" t="s">
        <v>6</v>
      </c>
      <c r="I16" s="196"/>
      <c r="J16" s="173" t="s">
        <v>15</v>
      </c>
      <c r="K16" s="173" t="s">
        <v>16</v>
      </c>
      <c r="L16" s="173" t="s">
        <v>67</v>
      </c>
      <c r="M16" s="173" t="s">
        <v>68</v>
      </c>
      <c r="N16" s="173" t="s">
        <v>83</v>
      </c>
    </row>
    <row r="17" spans="1:14" ht="15" customHeight="1" x14ac:dyDescent="0.25">
      <c r="A17" s="193"/>
      <c r="B17" s="189" t="s">
        <v>3</v>
      </c>
      <c r="C17" s="189" t="s">
        <v>4</v>
      </c>
      <c r="D17" s="187"/>
      <c r="E17" s="187"/>
      <c r="F17" s="187"/>
      <c r="G17" s="190"/>
      <c r="H17" s="201" t="s">
        <v>5</v>
      </c>
      <c r="I17" s="201" t="s">
        <v>35</v>
      </c>
      <c r="J17" s="197"/>
      <c r="K17" s="174"/>
      <c r="L17" s="197"/>
      <c r="M17" s="174"/>
      <c r="N17" s="174"/>
    </row>
    <row r="18" spans="1:14" ht="23.25" customHeight="1" thickBot="1" x14ac:dyDescent="0.3">
      <c r="A18" s="194"/>
      <c r="B18" s="194"/>
      <c r="C18" s="194"/>
      <c r="D18" s="188"/>
      <c r="E18" s="188"/>
      <c r="F18" s="188"/>
      <c r="G18" s="191"/>
      <c r="H18" s="175"/>
      <c r="I18" s="202"/>
      <c r="J18" s="198"/>
      <c r="K18" s="175"/>
      <c r="L18" s="198"/>
      <c r="M18" s="175"/>
      <c r="N18" s="175"/>
    </row>
    <row r="19" spans="1:14" ht="43.5" thickBot="1" x14ac:dyDescent="0.3">
      <c r="A19" s="38">
        <v>1</v>
      </c>
      <c r="B19" s="38" t="s">
        <v>48</v>
      </c>
      <c r="C19" s="47" t="s">
        <v>47</v>
      </c>
      <c r="D19" s="38" t="s">
        <v>49</v>
      </c>
      <c r="E19" s="39" t="s">
        <v>50</v>
      </c>
      <c r="F19" s="38">
        <v>24</v>
      </c>
      <c r="G19" s="38" t="s">
        <v>51</v>
      </c>
      <c r="H19" s="38">
        <v>18</v>
      </c>
      <c r="I19" s="38">
        <v>24</v>
      </c>
      <c r="J19" s="53">
        <v>55125</v>
      </c>
      <c r="K19" s="53">
        <v>45200</v>
      </c>
      <c r="L19" s="106">
        <v>21000</v>
      </c>
      <c r="M19" s="106">
        <v>4700</v>
      </c>
      <c r="N19" s="107">
        <f>J19+K19+L19+M19</f>
        <v>126025</v>
      </c>
    </row>
    <row r="20" spans="1:14" ht="15.75" customHeight="1" thickBot="1" x14ac:dyDescent="0.3">
      <c r="A20" s="70">
        <f>SUM(A19:A19)</f>
        <v>1</v>
      </c>
      <c r="B20" s="182" t="s">
        <v>9</v>
      </c>
      <c r="C20" s="183"/>
      <c r="D20" s="183"/>
      <c r="E20" s="184"/>
      <c r="F20" s="18">
        <f>+F19</f>
        <v>24</v>
      </c>
      <c r="G20" s="19"/>
      <c r="H20" s="18">
        <f t="shared" ref="H20:N20" si="1">+H19</f>
        <v>18</v>
      </c>
      <c r="I20" s="18">
        <f t="shared" si="1"/>
        <v>24</v>
      </c>
      <c r="J20" s="35">
        <f t="shared" si="1"/>
        <v>55125</v>
      </c>
      <c r="K20" s="35">
        <f t="shared" si="1"/>
        <v>45200</v>
      </c>
      <c r="L20" s="72">
        <f t="shared" si="1"/>
        <v>21000</v>
      </c>
      <c r="M20" s="72">
        <f t="shared" si="1"/>
        <v>4700</v>
      </c>
      <c r="N20" s="72">
        <f t="shared" si="1"/>
        <v>126025</v>
      </c>
    </row>
    <row r="21" spans="1:14" ht="15.75" thickBot="1" x14ac:dyDescent="0.3">
      <c r="A21" s="177" t="s">
        <v>8</v>
      </c>
      <c r="B21" s="178"/>
      <c r="C21" s="178"/>
      <c r="D21" s="178"/>
      <c r="E21" s="178"/>
      <c r="F21" s="178"/>
      <c r="G21" s="178"/>
      <c r="H21" s="34"/>
      <c r="I21" s="23"/>
      <c r="J21" s="35" t="s">
        <v>11</v>
      </c>
      <c r="K21" s="35">
        <f>+K20*1.1</f>
        <v>49720.000000000007</v>
      </c>
      <c r="L21" s="67" t="s">
        <v>11</v>
      </c>
      <c r="M21" s="67" t="s">
        <v>11</v>
      </c>
      <c r="N21" s="99">
        <f>K20*0.1</f>
        <v>4520</v>
      </c>
    </row>
    <row r="22" spans="1:14" ht="15.75" thickBot="1" x14ac:dyDescent="0.3">
      <c r="A22" s="179" t="s">
        <v>22</v>
      </c>
      <c r="B22" s="180"/>
      <c r="C22" s="180"/>
      <c r="D22" s="180"/>
      <c r="E22" s="180"/>
      <c r="F22" s="180"/>
      <c r="G22" s="180"/>
      <c r="H22" s="24"/>
      <c r="I22" s="24"/>
      <c r="J22" s="212">
        <f>+J20+K21+L20+M20</f>
        <v>130545</v>
      </c>
      <c r="K22" s="213"/>
      <c r="L22" s="213"/>
      <c r="M22" s="214"/>
      <c r="N22" s="100">
        <f>N20+N21</f>
        <v>130545</v>
      </c>
    </row>
    <row r="23" spans="1:14" x14ac:dyDescent="0.25">
      <c r="A23" s="55"/>
      <c r="B23" s="56"/>
      <c r="C23" s="56"/>
      <c r="D23" s="56"/>
      <c r="E23" s="56"/>
      <c r="F23" s="56"/>
      <c r="G23" s="56"/>
      <c r="H23" s="57"/>
      <c r="I23" s="57"/>
      <c r="J23" s="58"/>
      <c r="K23" s="59"/>
    </row>
    <row r="24" spans="1:14" ht="15.75" thickBot="1" x14ac:dyDescent="0.3">
      <c r="A24" s="221" t="s">
        <v>41</v>
      </c>
      <c r="B24" s="221"/>
      <c r="C24" s="221"/>
      <c r="D24" s="56"/>
      <c r="E24" s="56"/>
      <c r="F24" s="56"/>
      <c r="G24" s="56"/>
      <c r="H24" s="57"/>
      <c r="I24" s="57"/>
      <c r="J24" s="58"/>
      <c r="K24" s="59"/>
    </row>
    <row r="25" spans="1:14" ht="15.75" thickBot="1" x14ac:dyDescent="0.3">
      <c r="A25" s="189" t="s">
        <v>0</v>
      </c>
      <c r="B25" s="203" t="s">
        <v>29</v>
      </c>
      <c r="C25" s="204"/>
      <c r="D25" s="186" t="s">
        <v>1</v>
      </c>
      <c r="E25" s="186" t="s">
        <v>13</v>
      </c>
      <c r="F25" s="186" t="s">
        <v>19</v>
      </c>
      <c r="G25" s="189" t="s">
        <v>2</v>
      </c>
      <c r="H25" s="195" t="s">
        <v>6</v>
      </c>
      <c r="I25" s="196"/>
      <c r="J25" s="173" t="s">
        <v>15</v>
      </c>
      <c r="K25" s="173" t="s">
        <v>16</v>
      </c>
      <c r="L25" s="173" t="s">
        <v>67</v>
      </c>
      <c r="M25" s="173" t="s">
        <v>68</v>
      </c>
      <c r="N25" s="173" t="s">
        <v>83</v>
      </c>
    </row>
    <row r="26" spans="1:14" ht="15" customHeight="1" x14ac:dyDescent="0.25">
      <c r="A26" s="193"/>
      <c r="B26" s="189" t="s">
        <v>3</v>
      </c>
      <c r="C26" s="189" t="s">
        <v>4</v>
      </c>
      <c r="D26" s="187"/>
      <c r="E26" s="187"/>
      <c r="F26" s="187"/>
      <c r="G26" s="190"/>
      <c r="H26" s="199" t="s">
        <v>5</v>
      </c>
      <c r="I26" s="201" t="s">
        <v>35</v>
      </c>
      <c r="J26" s="197"/>
      <c r="K26" s="174"/>
      <c r="L26" s="197"/>
      <c r="M26" s="174"/>
      <c r="N26" s="174"/>
    </row>
    <row r="27" spans="1:14" ht="22.5" customHeight="1" thickBot="1" x14ac:dyDescent="0.3">
      <c r="A27" s="194"/>
      <c r="B27" s="194"/>
      <c r="C27" s="194"/>
      <c r="D27" s="188"/>
      <c r="E27" s="188"/>
      <c r="F27" s="188"/>
      <c r="G27" s="191"/>
      <c r="H27" s="200"/>
      <c r="I27" s="202"/>
      <c r="J27" s="198"/>
      <c r="K27" s="175"/>
      <c r="L27" s="198"/>
      <c r="M27" s="175"/>
      <c r="N27" s="175"/>
    </row>
    <row r="28" spans="1:14" ht="43.5" thickBot="1" x14ac:dyDescent="0.3">
      <c r="A28" s="11">
        <v>1</v>
      </c>
      <c r="B28" s="38" t="s">
        <v>56</v>
      </c>
      <c r="C28" s="47" t="s">
        <v>52</v>
      </c>
      <c r="D28" s="46" t="s">
        <v>55</v>
      </c>
      <c r="E28" s="46" t="s">
        <v>53</v>
      </c>
      <c r="F28" s="46">
        <v>4</v>
      </c>
      <c r="G28" s="46" t="s">
        <v>54</v>
      </c>
      <c r="H28" s="22">
        <v>35</v>
      </c>
      <c r="I28" s="22">
        <v>28</v>
      </c>
      <c r="J28" s="95">
        <v>30799</v>
      </c>
      <c r="K28" s="106">
        <v>30800</v>
      </c>
      <c r="L28" s="106">
        <v>9300</v>
      </c>
      <c r="M28" s="106">
        <v>3300</v>
      </c>
      <c r="N28" s="109">
        <f>J28+K28+L28+M28</f>
        <v>74199</v>
      </c>
    </row>
    <row r="29" spans="1:14" ht="29.25" thickBot="1" x14ac:dyDescent="0.3">
      <c r="A29" s="10">
        <v>1</v>
      </c>
      <c r="B29" s="38" t="s">
        <v>58</v>
      </c>
      <c r="C29" s="47" t="s">
        <v>59</v>
      </c>
      <c r="D29" s="46" t="s">
        <v>55</v>
      </c>
      <c r="E29" s="46" t="s">
        <v>62</v>
      </c>
      <c r="F29" s="46">
        <v>8</v>
      </c>
      <c r="G29" s="46" t="s">
        <v>40</v>
      </c>
      <c r="H29" s="22">
        <v>9</v>
      </c>
      <c r="I29" s="22">
        <v>15</v>
      </c>
      <c r="J29" s="42">
        <v>0</v>
      </c>
      <c r="K29" s="106">
        <v>11200</v>
      </c>
      <c r="L29" s="106">
        <v>6400</v>
      </c>
      <c r="M29" s="106">
        <v>4000</v>
      </c>
      <c r="N29" s="110">
        <f>J29+K29+L29+M29</f>
        <v>21600</v>
      </c>
    </row>
    <row r="30" spans="1:14" ht="43.5" thickBot="1" x14ac:dyDescent="0.3">
      <c r="A30" s="10">
        <v>1</v>
      </c>
      <c r="B30" s="38" t="s">
        <v>60</v>
      </c>
      <c r="C30" s="47" t="s">
        <v>47</v>
      </c>
      <c r="D30" s="46" t="s">
        <v>55</v>
      </c>
      <c r="E30" s="65" t="s">
        <v>61</v>
      </c>
      <c r="F30" s="10">
        <v>24</v>
      </c>
      <c r="G30" s="65" t="s">
        <v>57</v>
      </c>
      <c r="H30" s="12">
        <v>0</v>
      </c>
      <c r="I30" s="12">
        <v>33</v>
      </c>
      <c r="J30" s="103">
        <v>100200.1</v>
      </c>
      <c r="K30" s="108">
        <v>48650</v>
      </c>
      <c r="L30" s="106">
        <v>25511.040000000001</v>
      </c>
      <c r="M30" s="106">
        <v>3700</v>
      </c>
      <c r="N30" s="111">
        <f>J30+K30+L30+M30</f>
        <v>178061.14</v>
      </c>
    </row>
    <row r="31" spans="1:14" ht="15.75" thickBot="1" x14ac:dyDescent="0.3">
      <c r="A31" s="69">
        <f>SUM(A28:A30)</f>
        <v>3</v>
      </c>
      <c r="B31" s="182" t="s">
        <v>9</v>
      </c>
      <c r="C31" s="183"/>
      <c r="D31" s="183"/>
      <c r="E31" s="184"/>
      <c r="F31" s="66">
        <f>SUM(F28:F30)</f>
        <v>36</v>
      </c>
      <c r="G31" s="64"/>
      <c r="H31" s="66">
        <f t="shared" ref="H31:N31" si="2">SUM(H28:H30)</f>
        <v>44</v>
      </c>
      <c r="I31" s="66">
        <f t="shared" si="2"/>
        <v>76</v>
      </c>
      <c r="J31" s="67">
        <f t="shared" si="2"/>
        <v>130999.1</v>
      </c>
      <c r="K31" s="67">
        <f t="shared" si="2"/>
        <v>90650</v>
      </c>
      <c r="L31" s="67">
        <f t="shared" si="2"/>
        <v>41211.040000000001</v>
      </c>
      <c r="M31" s="67">
        <f t="shared" si="2"/>
        <v>11000</v>
      </c>
      <c r="N31" s="48">
        <f t="shared" si="2"/>
        <v>273860.14</v>
      </c>
    </row>
    <row r="32" spans="1:14" ht="15.75" thickBot="1" x14ac:dyDescent="0.3">
      <c r="A32" s="205" t="s">
        <v>8</v>
      </c>
      <c r="B32" s="206"/>
      <c r="C32" s="206"/>
      <c r="D32" s="206"/>
      <c r="E32" s="206"/>
      <c r="F32" s="206"/>
      <c r="G32" s="207"/>
      <c r="H32" s="34"/>
      <c r="I32" s="34"/>
      <c r="J32" s="67" t="s">
        <v>11</v>
      </c>
      <c r="K32" s="36">
        <f>+K31*1.1</f>
        <v>99715.000000000015</v>
      </c>
      <c r="L32" s="36"/>
      <c r="M32" s="36"/>
      <c r="N32" s="99">
        <f>K31*0.1</f>
        <v>9065</v>
      </c>
    </row>
    <row r="33" spans="1:14" ht="15.75" thickBot="1" x14ac:dyDescent="0.3">
      <c r="A33" s="182" t="s">
        <v>22</v>
      </c>
      <c r="B33" s="208"/>
      <c r="C33" s="208"/>
      <c r="D33" s="208"/>
      <c r="E33" s="208"/>
      <c r="F33" s="208"/>
      <c r="G33" s="209"/>
      <c r="H33" s="37"/>
      <c r="I33" s="37"/>
      <c r="J33" s="212">
        <f>+J31+K32+L31+M31</f>
        <v>282925.14</v>
      </c>
      <c r="K33" s="213"/>
      <c r="L33" s="213"/>
      <c r="M33" s="214"/>
      <c r="N33" s="104">
        <f>SUM(N31:N32)</f>
        <v>282925.14</v>
      </c>
    </row>
    <row r="34" spans="1:14" x14ac:dyDescent="0.25">
      <c r="A34" s="55"/>
      <c r="B34" s="56"/>
      <c r="C34" s="56"/>
      <c r="D34" s="56"/>
      <c r="E34" s="56"/>
      <c r="F34" s="56"/>
      <c r="G34" s="56"/>
      <c r="H34" s="57"/>
      <c r="I34" s="57"/>
      <c r="J34" s="58"/>
      <c r="K34" s="59"/>
    </row>
    <row r="35" spans="1:14" x14ac:dyDescent="0.25">
      <c r="A35" s="55"/>
      <c r="B35" s="56"/>
      <c r="C35" s="56"/>
      <c r="D35" s="56"/>
      <c r="E35" s="56"/>
      <c r="F35" s="56"/>
      <c r="G35" s="56"/>
      <c r="H35" s="57"/>
      <c r="I35" s="57"/>
      <c r="J35" s="58"/>
      <c r="K35" s="59"/>
    </row>
    <row r="36" spans="1:14" x14ac:dyDescent="0.25">
      <c r="A36" s="55"/>
      <c r="B36" s="56"/>
      <c r="C36" s="56"/>
      <c r="D36" s="56"/>
      <c r="E36" s="56"/>
      <c r="F36" s="56"/>
      <c r="G36" s="56"/>
      <c r="H36" s="57"/>
      <c r="I36" s="57"/>
      <c r="J36" s="58"/>
      <c r="K36" s="59"/>
    </row>
    <row r="37" spans="1:14" ht="15.75" thickBot="1" x14ac:dyDescent="0.3">
      <c r="A37" s="181" t="s">
        <v>31</v>
      </c>
      <c r="B37" s="219"/>
      <c r="C37" s="219"/>
      <c r="D37" s="7"/>
      <c r="E37" s="7"/>
      <c r="F37" s="7"/>
      <c r="G37" s="7"/>
      <c r="H37" s="25"/>
      <c r="I37" s="25"/>
      <c r="J37" s="26"/>
      <c r="K37" s="27"/>
    </row>
    <row r="38" spans="1:14" ht="15.75" thickBot="1" x14ac:dyDescent="0.3">
      <c r="A38" s="189" t="s">
        <v>0</v>
      </c>
      <c r="B38" s="203" t="s">
        <v>29</v>
      </c>
      <c r="C38" s="204"/>
      <c r="D38" s="186" t="s">
        <v>1</v>
      </c>
      <c r="E38" s="186" t="s">
        <v>13</v>
      </c>
      <c r="F38" s="186" t="s">
        <v>19</v>
      </c>
      <c r="G38" s="189" t="s">
        <v>2</v>
      </c>
      <c r="H38" s="195" t="s">
        <v>6</v>
      </c>
      <c r="I38" s="196"/>
      <c r="J38" s="173" t="s">
        <v>15</v>
      </c>
      <c r="K38" s="173" t="s">
        <v>16</v>
      </c>
      <c r="L38" s="189" t="s">
        <v>67</v>
      </c>
      <c r="M38" s="173" t="s">
        <v>68</v>
      </c>
      <c r="N38" s="173" t="s">
        <v>83</v>
      </c>
    </row>
    <row r="39" spans="1:14" x14ac:dyDescent="0.25">
      <c r="A39" s="193"/>
      <c r="B39" s="189" t="s">
        <v>3</v>
      </c>
      <c r="C39" s="189" t="s">
        <v>4</v>
      </c>
      <c r="D39" s="187"/>
      <c r="E39" s="187"/>
      <c r="F39" s="187"/>
      <c r="G39" s="190"/>
      <c r="H39" s="201" t="s">
        <v>5</v>
      </c>
      <c r="I39" s="201" t="s">
        <v>35</v>
      </c>
      <c r="J39" s="197"/>
      <c r="K39" s="174"/>
      <c r="L39" s="215"/>
      <c r="M39" s="174"/>
      <c r="N39" s="174"/>
    </row>
    <row r="40" spans="1:14" ht="19.5" customHeight="1" thickBot="1" x14ac:dyDescent="0.3">
      <c r="A40" s="194"/>
      <c r="B40" s="194"/>
      <c r="C40" s="194"/>
      <c r="D40" s="188"/>
      <c r="E40" s="188"/>
      <c r="F40" s="188"/>
      <c r="G40" s="191"/>
      <c r="H40" s="175"/>
      <c r="I40" s="202"/>
      <c r="J40" s="198"/>
      <c r="K40" s="175"/>
      <c r="L40" s="216"/>
      <c r="M40" s="175"/>
      <c r="N40" s="175"/>
    </row>
    <row r="41" spans="1:14" ht="37.5" customHeight="1" thickBot="1" x14ac:dyDescent="0.3">
      <c r="A41" s="38">
        <v>1</v>
      </c>
      <c r="B41" s="38" t="s">
        <v>66</v>
      </c>
      <c r="C41" s="47" t="s">
        <v>63</v>
      </c>
      <c r="D41" s="38" t="s">
        <v>64</v>
      </c>
      <c r="E41" s="39" t="s">
        <v>65</v>
      </c>
      <c r="F41" s="38">
        <v>24</v>
      </c>
      <c r="G41" s="38" t="s">
        <v>28</v>
      </c>
      <c r="H41" s="38">
        <v>34</v>
      </c>
      <c r="I41" s="38">
        <v>36</v>
      </c>
      <c r="J41" s="53">
        <v>100005</v>
      </c>
      <c r="K41" s="53">
        <v>62600</v>
      </c>
      <c r="L41" s="106">
        <v>28000</v>
      </c>
      <c r="M41" s="106">
        <v>5100</v>
      </c>
      <c r="N41" s="107">
        <f>J41+K41+L41+M41</f>
        <v>195705</v>
      </c>
    </row>
    <row r="42" spans="1:14" ht="15.75" thickBot="1" x14ac:dyDescent="0.3">
      <c r="A42" s="70">
        <f>SUM(A41:A41)</f>
        <v>1</v>
      </c>
      <c r="B42" s="182" t="s">
        <v>9</v>
      </c>
      <c r="C42" s="183"/>
      <c r="D42" s="183"/>
      <c r="E42" s="184"/>
      <c r="F42" s="66">
        <f>SUM(F41:F41)</f>
        <v>24</v>
      </c>
      <c r="G42" s="65"/>
      <c r="H42" s="66">
        <f t="shared" ref="H42:M42" si="3">SUM(H41:H41)</f>
        <v>34</v>
      </c>
      <c r="I42" s="66">
        <f t="shared" si="3"/>
        <v>36</v>
      </c>
      <c r="J42" s="67">
        <f t="shared" si="3"/>
        <v>100005</v>
      </c>
      <c r="K42" s="67">
        <f t="shared" si="3"/>
        <v>62600</v>
      </c>
      <c r="L42" s="67">
        <f t="shared" si="3"/>
        <v>28000</v>
      </c>
      <c r="M42" s="67">
        <f t="shared" si="3"/>
        <v>5100</v>
      </c>
      <c r="N42" s="72">
        <f>+N41</f>
        <v>195705</v>
      </c>
    </row>
    <row r="43" spans="1:14" ht="15.75" thickBot="1" x14ac:dyDescent="0.3">
      <c r="A43" s="177" t="s">
        <v>8</v>
      </c>
      <c r="B43" s="178"/>
      <c r="C43" s="178"/>
      <c r="D43" s="178"/>
      <c r="E43" s="178"/>
      <c r="F43" s="178"/>
      <c r="G43" s="178"/>
      <c r="H43" s="34"/>
      <c r="I43" s="23"/>
      <c r="J43" s="67" t="s">
        <v>11</v>
      </c>
      <c r="K43" s="67">
        <f>+K42*1.1</f>
        <v>68860</v>
      </c>
      <c r="L43" s="42"/>
      <c r="M43" s="42"/>
      <c r="N43" s="99">
        <f>K42*0.1</f>
        <v>6260</v>
      </c>
    </row>
    <row r="44" spans="1:14" ht="15.75" thickBot="1" x14ac:dyDescent="0.3">
      <c r="A44" s="179" t="s">
        <v>22</v>
      </c>
      <c r="B44" s="180"/>
      <c r="C44" s="180"/>
      <c r="D44" s="180"/>
      <c r="E44" s="180"/>
      <c r="F44" s="180"/>
      <c r="G44" s="180"/>
      <c r="H44" s="24"/>
      <c r="I44" s="24"/>
      <c r="J44" s="212">
        <f>+J42+K43+L42+M42</f>
        <v>201965</v>
      </c>
      <c r="K44" s="213"/>
      <c r="L44" s="213"/>
      <c r="M44" s="214"/>
      <c r="N44" s="100">
        <f>N42+N43</f>
        <v>201965</v>
      </c>
    </row>
    <row r="45" spans="1:14" x14ac:dyDescent="0.25">
      <c r="A45" s="55"/>
      <c r="B45" s="56"/>
      <c r="C45" s="56"/>
      <c r="D45" s="56"/>
      <c r="E45" s="56"/>
      <c r="F45" s="56"/>
      <c r="G45" s="56"/>
      <c r="H45" s="57"/>
      <c r="I45" s="57"/>
      <c r="J45" s="58"/>
      <c r="K45" s="59"/>
    </row>
    <row r="46" spans="1:14" x14ac:dyDescent="0.25">
      <c r="A46" s="6"/>
      <c r="B46" s="7"/>
      <c r="C46" s="7"/>
      <c r="D46" s="7"/>
      <c r="E46" s="7"/>
      <c r="F46" s="7"/>
      <c r="G46" s="7"/>
      <c r="H46" s="28"/>
      <c r="I46" s="29"/>
      <c r="J46" s="30"/>
      <c r="K46" s="31"/>
    </row>
    <row r="47" spans="1:14" x14ac:dyDescent="0.25">
      <c r="B47" s="5"/>
      <c r="D47" s="192" t="s">
        <v>17</v>
      </c>
      <c r="E47" s="192"/>
      <c r="F47" s="192"/>
      <c r="G47" s="192"/>
      <c r="H47" s="192"/>
      <c r="I47" s="32"/>
    </row>
    <row r="48" spans="1:14" x14ac:dyDescent="0.25">
      <c r="B48" s="5"/>
      <c r="D48" s="17"/>
      <c r="E48" s="17"/>
      <c r="F48" s="17"/>
      <c r="G48" s="17"/>
      <c r="H48" s="17"/>
      <c r="I48" s="32"/>
    </row>
    <row r="49" spans="1:13" ht="15" customHeight="1" x14ac:dyDescent="0.25">
      <c r="A49" s="185" t="s">
        <v>26</v>
      </c>
      <c r="B49" s="185"/>
      <c r="C49" s="16">
        <f>+A11+A20+A28+A30+A42</f>
        <v>6</v>
      </c>
      <c r="E49" s="181" t="s">
        <v>23</v>
      </c>
      <c r="F49" s="181"/>
      <c r="G49" s="3">
        <f>+J11+J20+J31+J42</f>
        <v>344185.1</v>
      </c>
      <c r="H49" s="32"/>
      <c r="I49" s="73"/>
      <c r="J49" t="s">
        <v>11</v>
      </c>
    </row>
    <row r="50" spans="1:13" ht="15" customHeight="1" x14ac:dyDescent="0.25">
      <c r="A50" s="185" t="s">
        <v>42</v>
      </c>
      <c r="B50" s="185"/>
      <c r="C50" s="16">
        <f>+A29</f>
        <v>1</v>
      </c>
      <c r="E50" s="45" t="s">
        <v>24</v>
      </c>
      <c r="F50" s="13"/>
      <c r="G50" s="3">
        <f>+K12+K21+K32+K43</f>
        <v>291335</v>
      </c>
      <c r="H50" s="32"/>
      <c r="I50" s="73"/>
      <c r="L50" s="48" t="s">
        <v>11</v>
      </c>
    </row>
    <row r="51" spans="1:13" x14ac:dyDescent="0.25">
      <c r="A51" s="4" t="s">
        <v>37</v>
      </c>
      <c r="B51" s="2"/>
      <c r="C51" s="20">
        <f>+F42+F31+F20+F11</f>
        <v>116</v>
      </c>
      <c r="E51" s="4" t="s">
        <v>70</v>
      </c>
      <c r="F51" s="14"/>
      <c r="G51" s="3">
        <f>+L11+L20+L31+L42</f>
        <v>116861.04000000001</v>
      </c>
      <c r="H51" s="32"/>
      <c r="I51" s="32"/>
    </row>
    <row r="52" spans="1:13" x14ac:dyDescent="0.25">
      <c r="A52" s="4" t="s">
        <v>7</v>
      </c>
      <c r="B52" s="4"/>
      <c r="C52" s="33">
        <f>+H11+H20+H31+H42</f>
        <v>119</v>
      </c>
      <c r="E52" s="4" t="s">
        <v>69</v>
      </c>
      <c r="G52" s="3">
        <f>+M11+M20+M31+M42</f>
        <v>31600</v>
      </c>
      <c r="H52" s="32"/>
      <c r="I52" s="32"/>
    </row>
    <row r="53" spans="1:13" ht="27.75" customHeight="1" x14ac:dyDescent="0.25">
      <c r="A53" s="217" t="s">
        <v>36</v>
      </c>
      <c r="B53" s="217"/>
      <c r="C53" s="71">
        <f>+I42+I31+I20+I11</f>
        <v>180</v>
      </c>
      <c r="H53" s="32"/>
      <c r="I53" s="32"/>
    </row>
    <row r="54" spans="1:13" x14ac:dyDescent="0.25">
      <c r="A54" s="185" t="s">
        <v>12</v>
      </c>
      <c r="B54" s="185"/>
      <c r="C54" s="71">
        <f>+C53+C52</f>
        <v>299</v>
      </c>
      <c r="E54" s="176" t="s">
        <v>18</v>
      </c>
      <c r="F54" s="176"/>
      <c r="G54" s="9">
        <f>+G49+G50+G51+G52</f>
        <v>783981.14</v>
      </c>
      <c r="H54" s="32"/>
      <c r="I54" s="32"/>
      <c r="M54" s="48" t="s">
        <v>11</v>
      </c>
    </row>
    <row r="57" spans="1:13" x14ac:dyDescent="0.25">
      <c r="C57" s="41" t="s">
        <v>21</v>
      </c>
      <c r="D57" s="40"/>
    </row>
    <row r="59" spans="1:13" x14ac:dyDescent="0.25">
      <c r="B59" s="4" t="s">
        <v>26</v>
      </c>
      <c r="C59" s="68">
        <f>+C49</f>
        <v>6</v>
      </c>
      <c r="D59" s="4" t="s">
        <v>14</v>
      </c>
      <c r="E59" s="74">
        <f>+C52</f>
        <v>119</v>
      </c>
    </row>
    <row r="60" spans="1:13" x14ac:dyDescent="0.25">
      <c r="B60" s="62" t="s">
        <v>42</v>
      </c>
      <c r="C60" s="68">
        <v>1</v>
      </c>
      <c r="D60" s="4" t="s">
        <v>20</v>
      </c>
      <c r="E60" s="74">
        <f>+C53</f>
        <v>180</v>
      </c>
    </row>
    <row r="61" spans="1:13" x14ac:dyDescent="0.25">
      <c r="B61" s="4"/>
      <c r="C61" s="8"/>
      <c r="D61" s="4" t="s">
        <v>11</v>
      </c>
      <c r="E61" s="2"/>
    </row>
    <row r="62" spans="1:13" x14ac:dyDescent="0.25">
      <c r="E62" s="2"/>
    </row>
  </sheetData>
  <mergeCells count="95">
    <mergeCell ref="N38:N40"/>
    <mergeCell ref="A2:M2"/>
    <mergeCell ref="A1:M1"/>
    <mergeCell ref="K38:K40"/>
    <mergeCell ref="B39:B40"/>
    <mergeCell ref="C39:C40"/>
    <mergeCell ref="H39:H40"/>
    <mergeCell ref="I39:I40"/>
    <mergeCell ref="B38:C38"/>
    <mergeCell ref="A37:C37"/>
    <mergeCell ref="A5:C5"/>
    <mergeCell ref="A15:E15"/>
    <mergeCell ref="A25:A27"/>
    <mergeCell ref="B25:C25"/>
    <mergeCell ref="A33:G33"/>
    <mergeCell ref="A24:C24"/>
    <mergeCell ref="A54:B54"/>
    <mergeCell ref="L6:L8"/>
    <mergeCell ref="M6:M8"/>
    <mergeCell ref="J13:M13"/>
    <mergeCell ref="L16:L18"/>
    <mergeCell ref="M16:M18"/>
    <mergeCell ref="J22:M22"/>
    <mergeCell ref="L25:L27"/>
    <mergeCell ref="M25:M27"/>
    <mergeCell ref="J33:M33"/>
    <mergeCell ref="L38:L40"/>
    <mergeCell ref="M38:M40"/>
    <mergeCell ref="J44:M44"/>
    <mergeCell ref="A53:B53"/>
    <mergeCell ref="H38:I38"/>
    <mergeCell ref="J38:J40"/>
    <mergeCell ref="A3:N3"/>
    <mergeCell ref="A4:M4"/>
    <mergeCell ref="B11:E11"/>
    <mergeCell ref="B17:B18"/>
    <mergeCell ref="G6:G8"/>
    <mergeCell ref="H6:I6"/>
    <mergeCell ref="J6:J8"/>
    <mergeCell ref="K6:K8"/>
    <mergeCell ref="B7:B8"/>
    <mergeCell ref="C7:C8"/>
    <mergeCell ref="H7:H8"/>
    <mergeCell ref="I7:I8"/>
    <mergeCell ref="A16:A18"/>
    <mergeCell ref="B16:C16"/>
    <mergeCell ref="D16:D18"/>
    <mergeCell ref="E16:E18"/>
    <mergeCell ref="A32:G32"/>
    <mergeCell ref="A12:G12"/>
    <mergeCell ref="A13:G13"/>
    <mergeCell ref="N16:N18"/>
    <mergeCell ref="N25:N27"/>
    <mergeCell ref="D25:D27"/>
    <mergeCell ref="E25:E27"/>
    <mergeCell ref="B26:B27"/>
    <mergeCell ref="C26:C27"/>
    <mergeCell ref="C17:C18"/>
    <mergeCell ref="A6:A8"/>
    <mergeCell ref="B6:C6"/>
    <mergeCell ref="D6:D8"/>
    <mergeCell ref="E6:E8"/>
    <mergeCell ref="F6:F8"/>
    <mergeCell ref="A38:A40"/>
    <mergeCell ref="B31:E31"/>
    <mergeCell ref="K16:K18"/>
    <mergeCell ref="F25:F27"/>
    <mergeCell ref="G25:G27"/>
    <mergeCell ref="H25:I25"/>
    <mergeCell ref="J25:J27"/>
    <mergeCell ref="K25:K27"/>
    <mergeCell ref="H26:H27"/>
    <mergeCell ref="I26:I27"/>
    <mergeCell ref="H17:H18"/>
    <mergeCell ref="I17:I18"/>
    <mergeCell ref="F16:F18"/>
    <mergeCell ref="H16:I16"/>
    <mergeCell ref="G16:G18"/>
    <mergeCell ref="J16:J18"/>
    <mergeCell ref="N6:N8"/>
    <mergeCell ref="E54:F54"/>
    <mergeCell ref="A21:G21"/>
    <mergeCell ref="A22:G22"/>
    <mergeCell ref="E49:F49"/>
    <mergeCell ref="B20:E20"/>
    <mergeCell ref="A49:B49"/>
    <mergeCell ref="A50:B50"/>
    <mergeCell ref="F38:F40"/>
    <mergeCell ref="G38:G40"/>
    <mergeCell ref="B42:E42"/>
    <mergeCell ref="A43:G43"/>
    <mergeCell ref="A44:G44"/>
    <mergeCell ref="D47:H47"/>
    <mergeCell ref="D38:D40"/>
    <mergeCell ref="E38:E40"/>
  </mergeCells>
  <pageMargins left="0.25" right="0.25" top="0.75" bottom="0.75" header="0.3" footer="0.3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2"/>
  <sheetViews>
    <sheetView tabSelected="1" workbookViewId="0">
      <selection activeCell="K5" sqref="K5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6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1" spans="1:11" ht="16.5" customHeight="1" x14ac:dyDescent="0.25"/>
    <row r="2" spans="1:11" ht="16.5" customHeight="1" x14ac:dyDescent="0.25"/>
    <row r="3" spans="1:11" ht="16.5" x14ac:dyDescent="0.25">
      <c r="A3" s="231" t="s">
        <v>10</v>
      </c>
      <c r="B3" s="231"/>
      <c r="C3" s="231"/>
      <c r="D3" s="231"/>
      <c r="E3" s="231"/>
      <c r="F3" s="231"/>
      <c r="G3" s="231"/>
      <c r="H3" s="231"/>
      <c r="I3" s="170"/>
      <c r="J3" s="170"/>
      <c r="K3" s="170"/>
    </row>
    <row r="4" spans="1:11" ht="16.5" customHeight="1" x14ac:dyDescent="0.25">
      <c r="A4" s="231" t="s">
        <v>137</v>
      </c>
      <c r="B4" s="231"/>
      <c r="C4" s="231"/>
      <c r="D4" s="231"/>
      <c r="E4" s="231"/>
      <c r="F4" s="231"/>
      <c r="G4" s="231"/>
      <c r="H4" s="231"/>
      <c r="I4" s="170"/>
      <c r="J4" s="170"/>
      <c r="K4" s="170"/>
    </row>
    <row r="5" spans="1:11" x14ac:dyDescent="0.25">
      <c r="A5" s="171"/>
      <c r="B5" s="171"/>
      <c r="C5" s="171"/>
      <c r="D5" s="171"/>
      <c r="E5" s="171"/>
      <c r="F5" s="171"/>
      <c r="G5" s="171"/>
      <c r="H5" s="171"/>
      <c r="I5" s="171"/>
    </row>
    <row r="6" spans="1:11" ht="16.5" x14ac:dyDescent="0.25">
      <c r="A6" s="232" t="s">
        <v>11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</row>
    <row r="7" spans="1:11" ht="15" customHeight="1" x14ac:dyDescent="0.25">
      <c r="A7" s="232" t="s">
        <v>136</v>
      </c>
      <c r="B7" s="232"/>
      <c r="C7" s="232"/>
      <c r="D7" s="232"/>
      <c r="E7" s="232"/>
      <c r="F7" s="232"/>
      <c r="G7" s="232"/>
      <c r="H7" s="232"/>
      <c r="I7" s="168"/>
      <c r="J7" s="168"/>
      <c r="K7" s="168"/>
    </row>
    <row r="8" spans="1:11" ht="16.5" x14ac:dyDescent="0.25">
      <c r="B8" s="172"/>
      <c r="C8" s="172"/>
      <c r="D8" s="172"/>
      <c r="E8" s="172"/>
      <c r="F8" s="172"/>
      <c r="G8" s="172"/>
      <c r="H8" s="172"/>
      <c r="I8" s="172"/>
      <c r="J8" s="172"/>
      <c r="K8" s="168"/>
    </row>
    <row r="9" spans="1:11" ht="15.75" customHeight="1" x14ac:dyDescent="0.25">
      <c r="A9" s="228" t="s">
        <v>138</v>
      </c>
      <c r="B9" s="228"/>
      <c r="C9" s="228"/>
      <c r="D9" s="228"/>
      <c r="E9" s="228"/>
      <c r="F9" s="228"/>
      <c r="G9" s="228"/>
      <c r="H9" s="228"/>
      <c r="I9" s="158"/>
      <c r="J9" s="158"/>
      <c r="K9" s="158"/>
    </row>
    <row r="10" spans="1:11" ht="15" customHeight="1" x14ac:dyDescent="0.25"/>
    <row r="12" spans="1:11" ht="66.75" customHeight="1" x14ac:dyDescent="0.25">
      <c r="A12" s="233" t="s">
        <v>139</v>
      </c>
      <c r="B12" s="233"/>
      <c r="C12" s="233"/>
      <c r="D12" s="233"/>
      <c r="E12" s="233"/>
      <c r="F12" s="233"/>
      <c r="G12" s="233"/>
      <c r="H12" s="233"/>
      <c r="I12" s="169"/>
      <c r="J12" s="169"/>
      <c r="K12" s="169"/>
    </row>
  </sheetData>
  <mergeCells count="6">
    <mergeCell ref="A9:H9"/>
    <mergeCell ref="A12:H12"/>
    <mergeCell ref="A3:H3"/>
    <mergeCell ref="A4:H4"/>
    <mergeCell ref="A6:K6"/>
    <mergeCell ref="A7:H7"/>
  </mergeCells>
  <pageMargins left="0.23622047244094491" right="0.23622047244094491" top="0.74803149606299213" bottom="0.74803149606299213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1"/>
  <sheetViews>
    <sheetView workbookViewId="0">
      <selection activeCell="C13" sqref="C13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9.42578125" customWidth="1"/>
    <col min="8" max="8" width="9.140625" customWidth="1"/>
    <col min="9" max="9" width="10.140625" customWidth="1"/>
    <col min="10" max="10" width="11.85546875" customWidth="1"/>
    <col min="11" max="11" width="13.5703125" customWidth="1"/>
    <col min="13" max="13" width="12.28515625" customWidth="1"/>
  </cols>
  <sheetData>
    <row r="1" spans="1:14" ht="15" customHeight="1" x14ac:dyDescent="0.25">
      <c r="A1" s="218" t="s">
        <v>10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</row>
    <row r="2" spans="1:14" ht="15" customHeight="1" x14ac:dyDescent="0.25">
      <c r="A2" s="218" t="s">
        <v>39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</row>
    <row r="3" spans="1:14" ht="15.75" x14ac:dyDescent="0.25">
      <c r="A3" s="210" t="s">
        <v>117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</row>
    <row r="4" spans="1:14" ht="15.75" customHeight="1" x14ac:dyDescent="0.25">
      <c r="A4" s="211" t="s">
        <v>121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</row>
    <row r="5" spans="1:14" x14ac:dyDescent="0.25">
      <c r="A5" s="223"/>
      <c r="B5" s="223"/>
      <c r="C5" s="223"/>
      <c r="D5" s="223"/>
      <c r="E5" s="223"/>
      <c r="F5" s="223"/>
      <c r="G5" s="223"/>
      <c r="H5" s="223"/>
      <c r="I5" s="223"/>
    </row>
    <row r="6" spans="1:14" x14ac:dyDescent="0.25">
      <c r="A6" s="129"/>
      <c r="B6" s="129"/>
      <c r="C6" s="129"/>
      <c r="D6" s="129"/>
      <c r="E6" s="129"/>
      <c r="F6" s="129"/>
      <c r="G6" s="129"/>
      <c r="H6" s="129"/>
      <c r="I6" s="129"/>
    </row>
    <row r="7" spans="1:14" x14ac:dyDescent="0.25">
      <c r="A7" s="129"/>
      <c r="B7" s="129"/>
      <c r="C7" s="129"/>
      <c r="D7" s="129"/>
      <c r="E7" s="129"/>
      <c r="F7" s="129"/>
      <c r="G7" s="129"/>
      <c r="H7" s="129"/>
      <c r="I7" s="129"/>
    </row>
    <row r="8" spans="1:14" ht="20.25" customHeight="1" x14ac:dyDescent="0.25">
      <c r="A8" s="224" t="s">
        <v>32</v>
      </c>
      <c r="B8" s="224"/>
      <c r="C8" s="224"/>
    </row>
    <row r="9" spans="1:14" ht="20.25" customHeight="1" thickBot="1" x14ac:dyDescent="0.3">
      <c r="A9" s="127"/>
      <c r="B9" s="127"/>
      <c r="C9" s="127"/>
    </row>
    <row r="10" spans="1:14" ht="15.75" thickBot="1" x14ac:dyDescent="0.3">
      <c r="A10" s="189" t="s">
        <v>0</v>
      </c>
      <c r="B10" s="203" t="s">
        <v>29</v>
      </c>
      <c r="C10" s="204"/>
      <c r="D10" s="186" t="s">
        <v>1</v>
      </c>
      <c r="E10" s="186" t="s">
        <v>13</v>
      </c>
      <c r="F10" s="186" t="s">
        <v>19</v>
      </c>
      <c r="G10" s="189" t="s">
        <v>2</v>
      </c>
      <c r="H10" s="195" t="s">
        <v>6</v>
      </c>
      <c r="I10" s="196"/>
      <c r="J10" s="173" t="s">
        <v>15</v>
      </c>
      <c r="K10" s="173" t="s">
        <v>16</v>
      </c>
      <c r="L10" s="173" t="s">
        <v>67</v>
      </c>
      <c r="M10" s="173" t="s">
        <v>68</v>
      </c>
    </row>
    <row r="11" spans="1:14" x14ac:dyDescent="0.25">
      <c r="A11" s="193"/>
      <c r="B11" s="189" t="s">
        <v>3</v>
      </c>
      <c r="C11" s="189" t="s">
        <v>4</v>
      </c>
      <c r="D11" s="187"/>
      <c r="E11" s="187"/>
      <c r="F11" s="187"/>
      <c r="G11" s="190"/>
      <c r="H11" s="199" t="s">
        <v>5</v>
      </c>
      <c r="I11" s="201" t="s">
        <v>35</v>
      </c>
      <c r="J11" s="197"/>
      <c r="K11" s="174"/>
      <c r="L11" s="197"/>
      <c r="M11" s="174"/>
    </row>
    <row r="12" spans="1:14" ht="19.5" customHeight="1" thickBot="1" x14ac:dyDescent="0.3">
      <c r="A12" s="194"/>
      <c r="B12" s="194"/>
      <c r="C12" s="194"/>
      <c r="D12" s="188"/>
      <c r="E12" s="188"/>
      <c r="F12" s="188"/>
      <c r="G12" s="191"/>
      <c r="H12" s="200"/>
      <c r="I12" s="202"/>
      <c r="J12" s="198"/>
      <c r="K12" s="175"/>
      <c r="L12" s="198"/>
      <c r="M12" s="175"/>
    </row>
    <row r="13" spans="1:14" ht="80.25" customHeight="1" thickBot="1" x14ac:dyDescent="0.3">
      <c r="A13" s="11">
        <v>1</v>
      </c>
      <c r="B13" s="52" t="s">
        <v>82</v>
      </c>
      <c r="C13" s="130" t="s">
        <v>105</v>
      </c>
      <c r="D13" s="52" t="s">
        <v>72</v>
      </c>
      <c r="E13" s="46" t="s">
        <v>73</v>
      </c>
      <c r="F13" s="46">
        <v>24</v>
      </c>
      <c r="G13" s="46" t="s">
        <v>85</v>
      </c>
      <c r="H13" s="22">
        <v>11</v>
      </c>
      <c r="I13" s="22">
        <v>21</v>
      </c>
      <c r="J13" s="42">
        <v>92800</v>
      </c>
      <c r="K13" s="42">
        <v>90420</v>
      </c>
      <c r="L13" s="42">
        <v>26250</v>
      </c>
      <c r="M13" s="42">
        <v>4100</v>
      </c>
    </row>
    <row r="14" spans="1:14" ht="15.75" thickBot="1" x14ac:dyDescent="0.3">
      <c r="A14" s="69">
        <f>SUM(A13:A13)</f>
        <v>1</v>
      </c>
      <c r="B14" s="182" t="s">
        <v>94</v>
      </c>
      <c r="C14" s="183"/>
      <c r="D14" s="183"/>
      <c r="E14" s="184"/>
      <c r="F14" s="77">
        <f>SUM(F13:F13)</f>
        <v>24</v>
      </c>
      <c r="G14" s="76"/>
      <c r="H14" s="77">
        <f t="shared" ref="H14:M14" si="0">SUM(H13:H13)</f>
        <v>11</v>
      </c>
      <c r="I14" s="77">
        <f t="shared" si="0"/>
        <v>21</v>
      </c>
      <c r="J14" s="78">
        <f t="shared" si="0"/>
        <v>92800</v>
      </c>
      <c r="K14" s="78">
        <f t="shared" si="0"/>
        <v>90420</v>
      </c>
      <c r="L14" s="78">
        <f t="shared" si="0"/>
        <v>26250</v>
      </c>
      <c r="M14" s="78">
        <f t="shared" si="0"/>
        <v>4100</v>
      </c>
    </row>
    <row r="15" spans="1:14" ht="15.75" thickBot="1" x14ac:dyDescent="0.3">
      <c r="A15" s="205" t="s">
        <v>8</v>
      </c>
      <c r="B15" s="206"/>
      <c r="C15" s="206"/>
      <c r="D15" s="206"/>
      <c r="E15" s="206"/>
      <c r="F15" s="206"/>
      <c r="G15" s="207"/>
      <c r="H15" s="34"/>
      <c r="I15" s="34"/>
      <c r="J15" s="78" t="s">
        <v>11</v>
      </c>
      <c r="K15" s="75">
        <f>+K14*1.1</f>
        <v>99462.000000000015</v>
      </c>
      <c r="L15" s="75"/>
      <c r="M15" s="75"/>
    </row>
    <row r="16" spans="1:14" ht="15.75" thickBot="1" x14ac:dyDescent="0.3">
      <c r="A16" s="182" t="s">
        <v>22</v>
      </c>
      <c r="B16" s="208"/>
      <c r="C16" s="208"/>
      <c r="D16" s="208"/>
      <c r="E16" s="208"/>
      <c r="F16" s="208"/>
      <c r="G16" s="209"/>
      <c r="H16" s="37"/>
      <c r="I16" s="37"/>
      <c r="J16" s="212">
        <f>+J14+K15+L14+M14</f>
        <v>222612</v>
      </c>
      <c r="K16" s="213"/>
      <c r="L16" s="213"/>
      <c r="M16" s="214"/>
    </row>
    <row r="17" spans="1:13" x14ac:dyDescent="0.25">
      <c r="A17" s="55"/>
      <c r="B17" s="56"/>
      <c r="C17" s="56"/>
      <c r="D17" s="56"/>
      <c r="E17" s="56"/>
      <c r="F17" s="56"/>
      <c r="G17" s="56"/>
      <c r="H17" s="123"/>
      <c r="I17" s="123"/>
      <c r="J17" s="58"/>
      <c r="K17" s="58"/>
      <c r="L17" s="58"/>
      <c r="M17" s="58"/>
    </row>
    <row r="19" spans="1:13" x14ac:dyDescent="0.25">
      <c r="A19" s="4" t="s">
        <v>34</v>
      </c>
    </row>
    <row r="20" spans="1:13" ht="15.75" thickBot="1" x14ac:dyDescent="0.3">
      <c r="A20" s="4"/>
    </row>
    <row r="21" spans="1:13" ht="15.75" thickBot="1" x14ac:dyDescent="0.3">
      <c r="A21" s="189" t="s">
        <v>0</v>
      </c>
      <c r="B21" s="203" t="s">
        <v>29</v>
      </c>
      <c r="C21" s="204"/>
      <c r="D21" s="186" t="s">
        <v>1</v>
      </c>
      <c r="E21" s="186" t="s">
        <v>13</v>
      </c>
      <c r="F21" s="186" t="s">
        <v>19</v>
      </c>
      <c r="G21" s="189" t="s">
        <v>2</v>
      </c>
      <c r="H21" s="195" t="s">
        <v>6</v>
      </c>
      <c r="I21" s="196"/>
      <c r="J21" s="173" t="s">
        <v>15</v>
      </c>
      <c r="K21" s="173" t="s">
        <v>16</v>
      </c>
      <c r="L21" s="189" t="s">
        <v>67</v>
      </c>
      <c r="M21" s="173" t="s">
        <v>68</v>
      </c>
    </row>
    <row r="22" spans="1:13" x14ac:dyDescent="0.25">
      <c r="A22" s="193"/>
      <c r="B22" s="189" t="s">
        <v>3</v>
      </c>
      <c r="C22" s="189" t="s">
        <v>4</v>
      </c>
      <c r="D22" s="187"/>
      <c r="E22" s="187"/>
      <c r="F22" s="187"/>
      <c r="G22" s="190"/>
      <c r="H22" s="201" t="s">
        <v>5</v>
      </c>
      <c r="I22" s="201" t="s">
        <v>35</v>
      </c>
      <c r="J22" s="197"/>
      <c r="K22" s="174"/>
      <c r="L22" s="215"/>
      <c r="M22" s="174"/>
    </row>
    <row r="23" spans="1:13" ht="19.5" customHeight="1" thickBot="1" x14ac:dyDescent="0.3">
      <c r="A23" s="194"/>
      <c r="B23" s="194"/>
      <c r="C23" s="194"/>
      <c r="D23" s="188"/>
      <c r="E23" s="188"/>
      <c r="F23" s="188"/>
      <c r="G23" s="191"/>
      <c r="H23" s="175"/>
      <c r="I23" s="202"/>
      <c r="J23" s="198"/>
      <c r="K23" s="175"/>
      <c r="L23" s="216"/>
      <c r="M23" s="175"/>
    </row>
    <row r="24" spans="1:13" ht="57.75" thickBot="1" x14ac:dyDescent="0.3">
      <c r="A24" s="38">
        <v>1</v>
      </c>
      <c r="B24" s="52" t="s">
        <v>74</v>
      </c>
      <c r="C24" s="91" t="s">
        <v>75</v>
      </c>
      <c r="D24" s="52" t="s">
        <v>27</v>
      </c>
      <c r="E24" s="39" t="s">
        <v>90</v>
      </c>
      <c r="F24" s="38">
        <v>16</v>
      </c>
      <c r="G24" s="38" t="s">
        <v>89</v>
      </c>
      <c r="H24" s="38">
        <v>5</v>
      </c>
      <c r="I24" s="38">
        <v>27</v>
      </c>
      <c r="J24" s="44">
        <v>33076</v>
      </c>
      <c r="K24" s="44">
        <v>76000</v>
      </c>
      <c r="L24" s="42">
        <v>33311.15</v>
      </c>
      <c r="M24" s="42">
        <v>4800</v>
      </c>
    </row>
    <row r="25" spans="1:13" ht="80.25" customHeight="1" thickBot="1" x14ac:dyDescent="0.3">
      <c r="A25" s="38">
        <v>1</v>
      </c>
      <c r="B25" s="112" t="s">
        <v>95</v>
      </c>
      <c r="C25" s="130" t="s">
        <v>104</v>
      </c>
      <c r="D25" s="52" t="s">
        <v>27</v>
      </c>
      <c r="E25" s="113" t="s">
        <v>86</v>
      </c>
      <c r="F25" s="38">
        <v>8</v>
      </c>
      <c r="G25" s="38" t="s">
        <v>76</v>
      </c>
      <c r="H25" s="38">
        <v>0</v>
      </c>
      <c r="I25" s="38">
        <v>12</v>
      </c>
      <c r="J25" s="44">
        <v>0</v>
      </c>
      <c r="K25" s="44">
        <v>17200</v>
      </c>
      <c r="L25" s="42">
        <v>4500</v>
      </c>
      <c r="M25" s="42">
        <v>3800</v>
      </c>
    </row>
    <row r="26" spans="1:13" ht="69" customHeight="1" thickBot="1" x14ac:dyDescent="0.3">
      <c r="A26" s="38">
        <v>1</v>
      </c>
      <c r="B26" s="112" t="s">
        <v>96</v>
      </c>
      <c r="C26" s="130" t="s">
        <v>103</v>
      </c>
      <c r="D26" s="52" t="s">
        <v>27</v>
      </c>
      <c r="E26" s="113" t="s">
        <v>87</v>
      </c>
      <c r="F26" s="38">
        <v>16</v>
      </c>
      <c r="G26" s="38" t="s">
        <v>88</v>
      </c>
      <c r="H26" s="38">
        <v>31</v>
      </c>
      <c r="I26" s="38">
        <v>1</v>
      </c>
      <c r="J26" s="44">
        <v>37600</v>
      </c>
      <c r="K26" s="44">
        <v>33000</v>
      </c>
      <c r="L26" s="42">
        <v>24750</v>
      </c>
      <c r="M26" s="42">
        <v>4400</v>
      </c>
    </row>
    <row r="27" spans="1:13" ht="15.75" customHeight="1" thickBot="1" x14ac:dyDescent="0.3">
      <c r="A27" s="92">
        <f>SUM(A24:A26)</f>
        <v>3</v>
      </c>
      <c r="B27" s="182" t="s">
        <v>94</v>
      </c>
      <c r="C27" s="183"/>
      <c r="D27" s="183"/>
      <c r="E27" s="184"/>
      <c r="F27" s="114">
        <f>SUM(F24:F26)</f>
        <v>40</v>
      </c>
      <c r="G27" s="88"/>
      <c r="H27" s="114">
        <f t="shared" ref="H27:M27" si="1">SUM(H24:H26)</f>
        <v>36</v>
      </c>
      <c r="I27" s="114">
        <f t="shared" si="1"/>
        <v>40</v>
      </c>
      <c r="J27" s="90">
        <f t="shared" si="1"/>
        <v>70676</v>
      </c>
      <c r="K27" s="105">
        <f t="shared" si="1"/>
        <v>126200</v>
      </c>
      <c r="L27" s="105">
        <f t="shared" si="1"/>
        <v>62561.15</v>
      </c>
      <c r="M27" s="105">
        <f t="shared" si="1"/>
        <v>13000</v>
      </c>
    </row>
    <row r="28" spans="1:13" ht="15.75" thickBot="1" x14ac:dyDescent="0.3">
      <c r="A28" s="177" t="s">
        <v>8</v>
      </c>
      <c r="B28" s="178"/>
      <c r="C28" s="178"/>
      <c r="D28" s="178"/>
      <c r="E28" s="178"/>
      <c r="F28" s="178"/>
      <c r="G28" s="178"/>
      <c r="H28" s="34"/>
      <c r="I28" s="23"/>
      <c r="J28" s="90" t="s">
        <v>11</v>
      </c>
      <c r="K28" s="90">
        <f>+K27*1.1</f>
        <v>138820</v>
      </c>
      <c r="L28" s="42"/>
      <c r="M28" s="42"/>
    </row>
    <row r="29" spans="1:13" ht="15.75" thickBot="1" x14ac:dyDescent="0.3">
      <c r="A29" s="179" t="s">
        <v>22</v>
      </c>
      <c r="B29" s="180"/>
      <c r="C29" s="180"/>
      <c r="D29" s="180"/>
      <c r="E29" s="180"/>
      <c r="F29" s="180"/>
      <c r="G29" s="180"/>
      <c r="H29" s="24"/>
      <c r="I29" s="24"/>
      <c r="J29" s="212">
        <f>+J27+K28+L27+M27</f>
        <v>285057.15000000002</v>
      </c>
      <c r="K29" s="213"/>
      <c r="L29" s="213"/>
      <c r="M29" s="214"/>
    </row>
    <row r="30" spans="1:13" x14ac:dyDescent="0.25">
      <c r="A30" s="55"/>
      <c r="B30" s="56"/>
      <c r="C30" s="56"/>
      <c r="D30" s="56"/>
      <c r="E30" s="56"/>
      <c r="F30" s="56"/>
      <c r="G30" s="56"/>
      <c r="H30" s="57"/>
      <c r="I30" s="57"/>
      <c r="J30" s="58"/>
      <c r="K30" s="58"/>
      <c r="L30" s="58"/>
      <c r="M30" s="58"/>
    </row>
    <row r="31" spans="1:13" x14ac:dyDescent="0.25">
      <c r="A31" s="55"/>
      <c r="B31" s="56"/>
      <c r="C31" s="56"/>
      <c r="D31" s="56"/>
      <c r="E31" s="56"/>
      <c r="F31" s="56"/>
      <c r="G31" s="56"/>
      <c r="H31" s="57"/>
      <c r="I31" s="57"/>
      <c r="J31" s="58"/>
      <c r="K31" s="58"/>
      <c r="L31" s="58"/>
      <c r="M31" s="58"/>
    </row>
    <row r="33" spans="1:13" x14ac:dyDescent="0.25">
      <c r="A33" s="222" t="s">
        <v>38</v>
      </c>
      <c r="B33" s="222"/>
      <c r="C33" s="222"/>
      <c r="D33" s="222"/>
      <c r="E33" s="222"/>
      <c r="F33" s="7"/>
      <c r="G33" s="7"/>
      <c r="H33" s="25"/>
      <c r="I33" s="25"/>
      <c r="J33" s="26"/>
      <c r="K33" s="27"/>
    </row>
    <row r="34" spans="1:13" ht="15.75" thickBot="1" x14ac:dyDescent="0.3">
      <c r="A34" s="128"/>
      <c r="B34" s="128"/>
      <c r="C34" s="128"/>
      <c r="D34" s="128"/>
      <c r="E34" s="128"/>
      <c r="F34" s="7"/>
      <c r="G34" s="7"/>
      <c r="H34" s="25"/>
      <c r="I34" s="25"/>
      <c r="J34" s="26"/>
      <c r="K34" s="27"/>
    </row>
    <row r="35" spans="1:13" ht="15.75" thickBot="1" x14ac:dyDescent="0.3">
      <c r="A35" s="189" t="s">
        <v>0</v>
      </c>
      <c r="B35" s="203" t="s">
        <v>29</v>
      </c>
      <c r="C35" s="204"/>
      <c r="D35" s="186" t="s">
        <v>1</v>
      </c>
      <c r="E35" s="186" t="s">
        <v>13</v>
      </c>
      <c r="F35" s="186" t="s">
        <v>19</v>
      </c>
      <c r="G35" s="189" t="s">
        <v>2</v>
      </c>
      <c r="H35" s="195" t="s">
        <v>6</v>
      </c>
      <c r="I35" s="196"/>
      <c r="J35" s="173" t="s">
        <v>15</v>
      </c>
      <c r="K35" s="173" t="s">
        <v>16</v>
      </c>
      <c r="L35" s="173" t="s">
        <v>67</v>
      </c>
      <c r="M35" s="173" t="s">
        <v>68</v>
      </c>
    </row>
    <row r="36" spans="1:13" x14ac:dyDescent="0.25">
      <c r="A36" s="193"/>
      <c r="B36" s="189" t="s">
        <v>3</v>
      </c>
      <c r="C36" s="189" t="s">
        <v>4</v>
      </c>
      <c r="D36" s="187"/>
      <c r="E36" s="187"/>
      <c r="F36" s="187"/>
      <c r="G36" s="190"/>
      <c r="H36" s="201" t="s">
        <v>5</v>
      </c>
      <c r="I36" s="201" t="s">
        <v>35</v>
      </c>
      <c r="J36" s="197"/>
      <c r="K36" s="174"/>
      <c r="L36" s="197"/>
      <c r="M36" s="174"/>
    </row>
    <row r="37" spans="1:13" ht="21" customHeight="1" thickBot="1" x14ac:dyDescent="0.3">
      <c r="A37" s="194"/>
      <c r="B37" s="194"/>
      <c r="C37" s="194"/>
      <c r="D37" s="188"/>
      <c r="E37" s="188"/>
      <c r="F37" s="188"/>
      <c r="G37" s="191"/>
      <c r="H37" s="175"/>
      <c r="I37" s="202"/>
      <c r="J37" s="198"/>
      <c r="K37" s="175"/>
      <c r="L37" s="198"/>
      <c r="M37" s="175"/>
    </row>
    <row r="38" spans="1:13" ht="78" customHeight="1" thickBot="1" x14ac:dyDescent="0.3">
      <c r="A38" s="38">
        <v>1</v>
      </c>
      <c r="B38" s="96" t="s">
        <v>100</v>
      </c>
      <c r="C38" s="47" t="s">
        <v>102</v>
      </c>
      <c r="D38" s="38" t="s">
        <v>49</v>
      </c>
      <c r="E38" s="39" t="s">
        <v>77</v>
      </c>
      <c r="F38" s="38">
        <v>24</v>
      </c>
      <c r="G38" s="38" t="s">
        <v>78</v>
      </c>
      <c r="H38" s="38">
        <v>28</v>
      </c>
      <c r="I38" s="38">
        <v>5</v>
      </c>
      <c r="J38" s="44">
        <v>58275</v>
      </c>
      <c r="K38" s="44">
        <v>61400</v>
      </c>
      <c r="L38" s="42">
        <v>21000</v>
      </c>
      <c r="M38" s="42">
        <v>2800</v>
      </c>
    </row>
    <row r="39" spans="1:13" ht="76.5" customHeight="1" thickBot="1" x14ac:dyDescent="0.3">
      <c r="A39" s="10">
        <v>1</v>
      </c>
      <c r="B39" s="38" t="s">
        <v>60</v>
      </c>
      <c r="C39" s="47" t="s">
        <v>101</v>
      </c>
      <c r="D39" s="38" t="s">
        <v>49</v>
      </c>
      <c r="E39" s="39" t="s">
        <v>79</v>
      </c>
      <c r="F39" s="38">
        <v>16</v>
      </c>
      <c r="G39" s="38" t="s">
        <v>80</v>
      </c>
      <c r="H39" s="38">
        <v>24</v>
      </c>
      <c r="I39" s="38">
        <v>16</v>
      </c>
      <c r="J39" s="44">
        <v>36750</v>
      </c>
      <c r="K39" s="44">
        <v>32800</v>
      </c>
      <c r="L39" s="42">
        <v>14000</v>
      </c>
      <c r="M39" s="42">
        <v>4500</v>
      </c>
    </row>
    <row r="40" spans="1:13" ht="15.75" customHeight="1" thickBot="1" x14ac:dyDescent="0.3">
      <c r="A40" s="92">
        <f>SUM(A38:A39)</f>
        <v>2</v>
      </c>
      <c r="B40" s="182" t="s">
        <v>94</v>
      </c>
      <c r="C40" s="183"/>
      <c r="D40" s="183"/>
      <c r="E40" s="184"/>
      <c r="F40" s="89">
        <f>SUM(F38:F39)</f>
        <v>40</v>
      </c>
      <c r="G40" s="88"/>
      <c r="H40" s="89">
        <f t="shared" ref="H40:M40" si="2">SUM(H38:H39)</f>
        <v>52</v>
      </c>
      <c r="I40" s="116">
        <f t="shared" si="2"/>
        <v>21</v>
      </c>
      <c r="J40" s="90">
        <f t="shared" si="2"/>
        <v>95025</v>
      </c>
      <c r="K40" s="90">
        <f t="shared" si="2"/>
        <v>94200</v>
      </c>
      <c r="L40" s="90">
        <f t="shared" si="2"/>
        <v>35000</v>
      </c>
      <c r="M40" s="90">
        <f t="shared" si="2"/>
        <v>7300</v>
      </c>
    </row>
    <row r="41" spans="1:13" ht="15.75" thickBot="1" x14ac:dyDescent="0.3">
      <c r="A41" s="177" t="s">
        <v>8</v>
      </c>
      <c r="B41" s="178"/>
      <c r="C41" s="178"/>
      <c r="D41" s="178"/>
      <c r="E41" s="178"/>
      <c r="F41" s="178"/>
      <c r="G41" s="178"/>
      <c r="H41" s="34"/>
      <c r="I41" s="23"/>
      <c r="J41" s="90" t="s">
        <v>11</v>
      </c>
      <c r="K41" s="90">
        <f>+K40*1.1</f>
        <v>103620.00000000001</v>
      </c>
      <c r="L41" s="90" t="s">
        <v>11</v>
      </c>
      <c r="M41" s="90" t="s">
        <v>11</v>
      </c>
    </row>
    <row r="42" spans="1:13" ht="15.75" thickBot="1" x14ac:dyDescent="0.3">
      <c r="A42" s="179" t="s">
        <v>22</v>
      </c>
      <c r="B42" s="180"/>
      <c r="C42" s="180"/>
      <c r="D42" s="180"/>
      <c r="E42" s="180"/>
      <c r="F42" s="180"/>
      <c r="G42" s="180"/>
      <c r="H42" s="24"/>
      <c r="I42" s="24"/>
      <c r="J42" s="212">
        <f>+J40+K41+L40+M40</f>
        <v>240945</v>
      </c>
      <c r="K42" s="213"/>
      <c r="L42" s="213"/>
      <c r="M42" s="214"/>
    </row>
    <row r="44" spans="1:13" x14ac:dyDescent="0.25">
      <c r="A44" s="181" t="s">
        <v>31</v>
      </c>
      <c r="B44" s="219"/>
      <c r="C44" s="219"/>
    </row>
    <row r="45" spans="1:13" ht="15.75" thickBot="1" x14ac:dyDescent="0.3">
      <c r="A45" s="125"/>
      <c r="B45" s="126"/>
      <c r="C45" s="126"/>
    </row>
    <row r="46" spans="1:13" ht="15.75" thickBot="1" x14ac:dyDescent="0.3">
      <c r="A46" s="189" t="s">
        <v>0</v>
      </c>
      <c r="B46" s="203" t="s">
        <v>29</v>
      </c>
      <c r="C46" s="204"/>
      <c r="D46" s="186" t="s">
        <v>1</v>
      </c>
      <c r="E46" s="186" t="s">
        <v>13</v>
      </c>
      <c r="F46" s="186" t="s">
        <v>19</v>
      </c>
      <c r="G46" s="189" t="s">
        <v>2</v>
      </c>
      <c r="H46" s="195" t="s">
        <v>6</v>
      </c>
      <c r="I46" s="196"/>
      <c r="J46" s="173" t="s">
        <v>15</v>
      </c>
      <c r="K46" s="173" t="s">
        <v>16</v>
      </c>
      <c r="L46" s="173" t="s">
        <v>67</v>
      </c>
      <c r="M46" s="173" t="s">
        <v>68</v>
      </c>
    </row>
    <row r="47" spans="1:13" x14ac:dyDescent="0.25">
      <c r="A47" s="193"/>
      <c r="B47" s="189" t="s">
        <v>3</v>
      </c>
      <c r="C47" s="189" t="s">
        <v>4</v>
      </c>
      <c r="D47" s="187"/>
      <c r="E47" s="187"/>
      <c r="F47" s="187"/>
      <c r="G47" s="190"/>
      <c r="H47" s="199" t="s">
        <v>5</v>
      </c>
      <c r="I47" s="201" t="s">
        <v>35</v>
      </c>
      <c r="J47" s="197"/>
      <c r="K47" s="174"/>
      <c r="L47" s="197"/>
      <c r="M47" s="174"/>
    </row>
    <row r="48" spans="1:13" ht="17.25" customHeight="1" thickBot="1" x14ac:dyDescent="0.3">
      <c r="A48" s="194"/>
      <c r="B48" s="194"/>
      <c r="C48" s="194"/>
      <c r="D48" s="188"/>
      <c r="E48" s="188"/>
      <c r="F48" s="188"/>
      <c r="G48" s="191"/>
      <c r="H48" s="200"/>
      <c r="I48" s="202"/>
      <c r="J48" s="198"/>
      <c r="K48" s="175"/>
      <c r="L48" s="198"/>
      <c r="M48" s="175"/>
    </row>
    <row r="49" spans="1:13" ht="43.5" thickBot="1" x14ac:dyDescent="0.3">
      <c r="A49" s="11">
        <v>1</v>
      </c>
      <c r="B49" s="52" t="s">
        <v>98</v>
      </c>
      <c r="C49" s="121" t="s">
        <v>99</v>
      </c>
      <c r="D49" s="38" t="s">
        <v>64</v>
      </c>
      <c r="E49" s="46" t="s">
        <v>97</v>
      </c>
      <c r="F49" s="46">
        <v>16</v>
      </c>
      <c r="G49" s="38" t="s">
        <v>28</v>
      </c>
      <c r="H49" s="22">
        <v>14</v>
      </c>
      <c r="I49" s="22">
        <v>26</v>
      </c>
      <c r="J49" s="42">
        <v>46669</v>
      </c>
      <c r="K49" s="42">
        <v>33200</v>
      </c>
      <c r="L49" s="42">
        <f>16222.07*2</f>
        <v>32444.14</v>
      </c>
      <c r="M49" s="42">
        <v>5000</v>
      </c>
    </row>
    <row r="50" spans="1:13" ht="15.75" thickBot="1" x14ac:dyDescent="0.3">
      <c r="A50" s="122">
        <f>SUM(A49:A49)</f>
        <v>1</v>
      </c>
      <c r="B50" s="182" t="s">
        <v>94</v>
      </c>
      <c r="C50" s="183"/>
      <c r="D50" s="183"/>
      <c r="E50" s="184"/>
      <c r="F50" s="117">
        <f>SUM(F49:F49)</f>
        <v>16</v>
      </c>
      <c r="G50" s="118"/>
      <c r="H50" s="117">
        <f t="shared" ref="H50:M50" si="3">SUM(H49:H49)</f>
        <v>14</v>
      </c>
      <c r="I50" s="117">
        <f t="shared" si="3"/>
        <v>26</v>
      </c>
      <c r="J50" s="120">
        <f t="shared" si="3"/>
        <v>46669</v>
      </c>
      <c r="K50" s="120">
        <f t="shared" si="3"/>
        <v>33200</v>
      </c>
      <c r="L50" s="120">
        <f t="shared" si="3"/>
        <v>32444.14</v>
      </c>
      <c r="M50" s="120">
        <f t="shared" si="3"/>
        <v>5000</v>
      </c>
    </row>
    <row r="51" spans="1:13" ht="15.75" thickBot="1" x14ac:dyDescent="0.3">
      <c r="A51" s="205" t="s">
        <v>8</v>
      </c>
      <c r="B51" s="206"/>
      <c r="C51" s="206"/>
      <c r="D51" s="206"/>
      <c r="E51" s="206"/>
      <c r="F51" s="206"/>
      <c r="G51" s="207"/>
      <c r="H51" s="34"/>
      <c r="I51" s="34"/>
      <c r="J51" s="120" t="s">
        <v>11</v>
      </c>
      <c r="K51" s="119">
        <f>+K50*1.1</f>
        <v>36520</v>
      </c>
      <c r="L51" s="119"/>
      <c r="M51" s="119"/>
    </row>
    <row r="52" spans="1:13" ht="15" customHeight="1" thickBot="1" x14ac:dyDescent="0.3">
      <c r="A52" s="182" t="s">
        <v>22</v>
      </c>
      <c r="B52" s="208"/>
      <c r="C52" s="208"/>
      <c r="D52" s="208"/>
      <c r="E52" s="208"/>
      <c r="F52" s="208"/>
      <c r="G52" s="209"/>
      <c r="H52" s="37"/>
      <c r="I52" s="37"/>
      <c r="J52" s="212">
        <f>+J50+K51+L50+M50</f>
        <v>120633.14</v>
      </c>
      <c r="K52" s="213"/>
      <c r="L52" s="213"/>
      <c r="M52" s="214"/>
    </row>
    <row r="53" spans="1:13" ht="15" customHeight="1" x14ac:dyDescent="0.25">
      <c r="A53" s="55"/>
      <c r="B53" s="56"/>
      <c r="C53" s="56"/>
      <c r="D53" s="56"/>
      <c r="E53" s="56"/>
      <c r="F53" s="56"/>
      <c r="G53" s="56"/>
      <c r="H53" s="123"/>
      <c r="I53" s="123"/>
      <c r="J53" s="58"/>
      <c r="K53" s="58"/>
      <c r="L53" s="58"/>
      <c r="M53" s="58"/>
    </row>
    <row r="54" spans="1:13" ht="15" customHeight="1" x14ac:dyDescent="0.25">
      <c r="A54" s="55"/>
      <c r="B54" s="56"/>
      <c r="C54" s="56"/>
      <c r="D54" s="56"/>
      <c r="E54" s="56"/>
      <c r="F54" s="56"/>
      <c r="G54" s="56"/>
      <c r="H54" s="123"/>
      <c r="I54" s="123"/>
      <c r="J54" s="58"/>
      <c r="K54" s="58"/>
      <c r="L54" s="58"/>
      <c r="M54" s="58"/>
    </row>
    <row r="55" spans="1:13" ht="15" customHeight="1" x14ac:dyDescent="0.25">
      <c r="A55" s="55"/>
      <c r="B55" s="56"/>
      <c r="C55" s="56"/>
      <c r="D55" s="56"/>
      <c r="E55" s="56"/>
      <c r="F55" s="56"/>
      <c r="G55" s="56"/>
      <c r="H55" s="123"/>
      <c r="I55" s="123"/>
      <c r="J55" s="58"/>
      <c r="K55" s="58"/>
      <c r="L55" s="58"/>
      <c r="M55" s="58"/>
    </row>
    <row r="56" spans="1:13" ht="15" customHeight="1" x14ac:dyDescent="0.25">
      <c r="A56" s="192" t="s">
        <v>17</v>
      </c>
      <c r="B56" s="192"/>
      <c r="C56" s="192"/>
      <c r="D56" s="192"/>
      <c r="E56" s="192"/>
      <c r="F56" s="192"/>
      <c r="G56" s="192"/>
      <c r="H56" s="123"/>
      <c r="I56" s="123"/>
      <c r="J56" s="58"/>
      <c r="K56" s="58"/>
      <c r="L56" s="58"/>
      <c r="M56" s="58"/>
    </row>
    <row r="57" spans="1:13" ht="15" customHeight="1" x14ac:dyDescent="0.25">
      <c r="A57" s="55"/>
      <c r="B57" s="56"/>
      <c r="C57" s="56"/>
      <c r="D57" s="56"/>
      <c r="E57" s="56"/>
      <c r="F57" s="56"/>
      <c r="G57" s="56"/>
      <c r="H57" s="123"/>
      <c r="I57" s="123"/>
      <c r="J57" s="58"/>
      <c r="K57" s="58"/>
      <c r="L57" s="58"/>
      <c r="M57" s="58"/>
    </row>
    <row r="58" spans="1:13" ht="15" customHeight="1" x14ac:dyDescent="0.25">
      <c r="A58" s="55"/>
      <c r="B58" s="56"/>
      <c r="C58" s="56"/>
      <c r="D58" s="56"/>
      <c r="E58" s="56"/>
      <c r="F58" s="56"/>
      <c r="G58" s="56"/>
      <c r="H58" s="123"/>
      <c r="I58" s="123"/>
      <c r="J58" s="58"/>
      <c r="K58" s="58"/>
      <c r="L58" s="58"/>
      <c r="M58" s="58"/>
    </row>
    <row r="59" spans="1:13" ht="15" customHeight="1" x14ac:dyDescent="0.25">
      <c r="A59" s="55"/>
      <c r="B59" s="56"/>
      <c r="C59" s="56"/>
      <c r="D59" s="56"/>
      <c r="E59" s="181" t="s">
        <v>23</v>
      </c>
      <c r="F59" s="181"/>
      <c r="G59" s="124">
        <f>+J50+J40+J27+J14</f>
        <v>305170</v>
      </c>
      <c r="H59" s="123"/>
      <c r="I59" s="123"/>
      <c r="J59" s="58"/>
      <c r="K59" s="58"/>
      <c r="L59" s="58"/>
      <c r="M59" s="58"/>
    </row>
    <row r="60" spans="1:13" x14ac:dyDescent="0.25">
      <c r="A60" s="185" t="s">
        <v>26</v>
      </c>
      <c r="B60" s="185"/>
      <c r="C60" s="115">
        <f>+A14+A27+A40+A50</f>
        <v>7</v>
      </c>
      <c r="E60" s="83" t="s">
        <v>71</v>
      </c>
      <c r="F60" s="13"/>
      <c r="G60" s="93">
        <f>+K15+K28+K41+K51</f>
        <v>378422</v>
      </c>
      <c r="H60" s="32"/>
    </row>
    <row r="61" spans="1:13" x14ac:dyDescent="0.25">
      <c r="A61" s="4" t="s">
        <v>37</v>
      </c>
      <c r="B61" s="2"/>
      <c r="C61" s="84">
        <f>+F14+F27+F40+F50</f>
        <v>120</v>
      </c>
      <c r="E61" s="4" t="s">
        <v>70</v>
      </c>
      <c r="F61" s="14"/>
      <c r="G61" s="93">
        <f>+L14+L27+L40+L50</f>
        <v>156255.28999999998</v>
      </c>
      <c r="H61" s="32"/>
    </row>
    <row r="62" spans="1:13" x14ac:dyDescent="0.25">
      <c r="A62" s="4" t="s">
        <v>7</v>
      </c>
      <c r="B62" s="4"/>
      <c r="C62" s="33">
        <f>+H14+H27+H40+H50</f>
        <v>113</v>
      </c>
      <c r="E62" s="4" t="s">
        <v>69</v>
      </c>
      <c r="G62" s="93">
        <f>+M14+M27+M40+M50</f>
        <v>29400</v>
      </c>
      <c r="H62" s="32"/>
    </row>
    <row r="63" spans="1:13" ht="28.5" customHeight="1" x14ac:dyDescent="0.25">
      <c r="A63" s="217" t="s">
        <v>36</v>
      </c>
      <c r="B63" s="217"/>
      <c r="C63" s="71">
        <f>+I14+I27+I40+I50</f>
        <v>108</v>
      </c>
      <c r="G63" s="94"/>
      <c r="H63" s="32"/>
    </row>
    <row r="64" spans="1:13" x14ac:dyDescent="0.25">
      <c r="A64" s="185" t="s">
        <v>12</v>
      </c>
      <c r="B64" s="185"/>
      <c r="C64" s="71">
        <f>+C62+C63</f>
        <v>221</v>
      </c>
      <c r="E64" s="176" t="s">
        <v>18</v>
      </c>
      <c r="F64" s="176"/>
      <c r="G64" s="9">
        <f>SUM(G59:G62)</f>
        <v>869247.29</v>
      </c>
      <c r="H64" s="32"/>
    </row>
    <row r="68" spans="1:7" x14ac:dyDescent="0.25">
      <c r="A68" s="225" t="s">
        <v>21</v>
      </c>
      <c r="B68" s="225"/>
      <c r="C68" s="225"/>
      <c r="D68" s="225"/>
      <c r="E68" s="225"/>
      <c r="F68" s="225"/>
      <c r="G68" s="225"/>
    </row>
    <row r="70" spans="1:7" x14ac:dyDescent="0.25">
      <c r="B70" s="4" t="s">
        <v>26</v>
      </c>
      <c r="C70" s="84">
        <f>+C60</f>
        <v>7</v>
      </c>
      <c r="D70" s="4" t="s">
        <v>14</v>
      </c>
      <c r="E70" s="74">
        <f>+C62</f>
        <v>113</v>
      </c>
    </row>
    <row r="71" spans="1:7" x14ac:dyDescent="0.25">
      <c r="B71" s="62"/>
      <c r="C71" s="84"/>
      <c r="D71" s="4" t="s">
        <v>20</v>
      </c>
      <c r="E71" s="74">
        <f>+C63</f>
        <v>108</v>
      </c>
    </row>
  </sheetData>
  <mergeCells count="91">
    <mergeCell ref="A56:G56"/>
    <mergeCell ref="A68:G68"/>
    <mergeCell ref="E59:F59"/>
    <mergeCell ref="J16:M16"/>
    <mergeCell ref="L10:L12"/>
    <mergeCell ref="M10:M12"/>
    <mergeCell ref="B11:B12"/>
    <mergeCell ref="C11:C12"/>
    <mergeCell ref="H11:H12"/>
    <mergeCell ref="I11:I12"/>
    <mergeCell ref="J10:J12"/>
    <mergeCell ref="K10:K12"/>
    <mergeCell ref="L21:L23"/>
    <mergeCell ref="M21:M23"/>
    <mergeCell ref="H22:H23"/>
    <mergeCell ref="I22:I23"/>
    <mergeCell ref="H21:I21"/>
    <mergeCell ref="J21:J23"/>
    <mergeCell ref="A64:B64"/>
    <mergeCell ref="E64:F64"/>
    <mergeCell ref="A4:M4"/>
    <mergeCell ref="D21:D23"/>
    <mergeCell ref="E21:E23"/>
    <mergeCell ref="A15:G15"/>
    <mergeCell ref="A16:G16"/>
    <mergeCell ref="B22:B23"/>
    <mergeCell ref="C22:C23"/>
    <mergeCell ref="F21:F23"/>
    <mergeCell ref="G21:G23"/>
    <mergeCell ref="K21:K23"/>
    <mergeCell ref="F35:F37"/>
    <mergeCell ref="B27:E27"/>
    <mergeCell ref="A1:M1"/>
    <mergeCell ref="A2:M2"/>
    <mergeCell ref="A60:B60"/>
    <mergeCell ref="A63:B63"/>
    <mergeCell ref="A5:I5"/>
    <mergeCell ref="A10:A12"/>
    <mergeCell ref="B10:C10"/>
    <mergeCell ref="D10:D12"/>
    <mergeCell ref="E10:E12"/>
    <mergeCell ref="F10:F12"/>
    <mergeCell ref="G10:G12"/>
    <mergeCell ref="H10:I10"/>
    <mergeCell ref="B14:E14"/>
    <mergeCell ref="A8:C8"/>
    <mergeCell ref="A21:A23"/>
    <mergeCell ref="B21:C21"/>
    <mergeCell ref="A28:G28"/>
    <mergeCell ref="A29:G29"/>
    <mergeCell ref="J29:M29"/>
    <mergeCell ref="A33:E33"/>
    <mergeCell ref="A35:A37"/>
    <mergeCell ref="J42:M42"/>
    <mergeCell ref="M35:M37"/>
    <mergeCell ref="B36:B37"/>
    <mergeCell ref="C36:C37"/>
    <mergeCell ref="H36:H37"/>
    <mergeCell ref="I36:I37"/>
    <mergeCell ref="G35:G37"/>
    <mergeCell ref="H35:I35"/>
    <mergeCell ref="J35:J37"/>
    <mergeCell ref="K35:K37"/>
    <mergeCell ref="L35:L37"/>
    <mergeCell ref="B35:C35"/>
    <mergeCell ref="D35:D37"/>
    <mergeCell ref="E35:E37"/>
    <mergeCell ref="B40:E40"/>
    <mergeCell ref="A41:G41"/>
    <mergeCell ref="D46:D48"/>
    <mergeCell ref="E46:E48"/>
    <mergeCell ref="F46:F48"/>
    <mergeCell ref="G46:G48"/>
    <mergeCell ref="B47:B48"/>
    <mergeCell ref="C47:C48"/>
    <mergeCell ref="A3:N3"/>
    <mergeCell ref="B50:E50"/>
    <mergeCell ref="A51:G51"/>
    <mergeCell ref="A52:G52"/>
    <mergeCell ref="J52:M52"/>
    <mergeCell ref="A44:C44"/>
    <mergeCell ref="H46:I46"/>
    <mergeCell ref="J46:J48"/>
    <mergeCell ref="K46:K48"/>
    <mergeCell ref="L46:L48"/>
    <mergeCell ref="M46:M48"/>
    <mergeCell ref="H47:H48"/>
    <mergeCell ref="I47:I48"/>
    <mergeCell ref="A42:G42"/>
    <mergeCell ref="A46:A48"/>
    <mergeCell ref="B46:C46"/>
  </mergeCells>
  <pageMargins left="0.25" right="0.25" top="0.75" bottom="0.75" header="0.3" footer="0.3"/>
  <pageSetup scale="70" orientation="landscape" r:id="rId1"/>
  <rowBreaks count="2" manualBreakCount="2">
    <brk id="31" max="16383" man="1"/>
    <brk id="5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9"/>
  <sheetViews>
    <sheetView workbookViewId="0">
      <selection activeCell="C4" sqref="C4"/>
    </sheetView>
  </sheetViews>
  <sheetFormatPr baseColWidth="10" defaultRowHeight="15" x14ac:dyDescent="0.25"/>
  <cols>
    <col min="1" max="1" width="3.5703125" customWidth="1"/>
    <col min="2" max="2" width="16.28515625" customWidth="1"/>
    <col min="3" max="3" width="24.5703125" customWidth="1"/>
    <col min="4" max="4" width="15.28515625" customWidth="1"/>
    <col min="6" max="6" width="7.7109375" customWidth="1"/>
    <col min="7" max="7" width="12.7109375" customWidth="1"/>
    <col min="8" max="8" width="9.140625" customWidth="1"/>
    <col min="9" max="9" width="10.42578125" customWidth="1"/>
    <col min="10" max="10" width="12.140625" customWidth="1"/>
    <col min="11" max="11" width="13.5703125" customWidth="1"/>
    <col min="12" max="12" width="11.42578125" customWidth="1"/>
    <col min="13" max="13" width="12.28515625" customWidth="1"/>
  </cols>
  <sheetData>
    <row r="1" spans="1:13" ht="15" customHeight="1" x14ac:dyDescent="0.25">
      <c r="A1" s="226" t="s">
        <v>10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3" ht="15" customHeight="1" x14ac:dyDescent="0.25">
      <c r="A2" s="218" t="s">
        <v>39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</row>
    <row r="3" spans="1:13" ht="15" customHeight="1" x14ac:dyDescent="0.2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13" ht="15.75" customHeight="1" x14ac:dyDescent="0.25">
      <c r="C4" s="159" t="s">
        <v>117</v>
      </c>
      <c r="D4" s="159"/>
      <c r="E4" s="159"/>
      <c r="F4" s="159"/>
      <c r="G4" s="159"/>
      <c r="H4" s="159"/>
      <c r="I4" s="159"/>
      <c r="J4" s="159"/>
      <c r="K4" s="159"/>
      <c r="L4" s="159"/>
      <c r="M4" s="159"/>
    </row>
    <row r="5" spans="1:13" ht="15.75" customHeight="1" x14ac:dyDescent="0.25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3" ht="15.75" customHeight="1" x14ac:dyDescent="0.25">
      <c r="A6" s="211" t="s">
        <v>123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</row>
    <row r="7" spans="1:13" x14ac:dyDescent="0.25">
      <c r="A7" s="223"/>
      <c r="B7" s="223"/>
      <c r="C7" s="223"/>
      <c r="D7" s="223"/>
      <c r="E7" s="223"/>
      <c r="F7" s="223"/>
      <c r="G7" s="223"/>
      <c r="H7" s="223"/>
      <c r="I7" s="223"/>
    </row>
    <row r="8" spans="1:13" ht="15.75" customHeight="1" thickBot="1" x14ac:dyDescent="0.3">
      <c r="A8" s="181" t="s">
        <v>31</v>
      </c>
      <c r="B8" s="219"/>
      <c r="C8" s="219"/>
    </row>
    <row r="9" spans="1:13" ht="15.75" customHeight="1" thickBot="1" x14ac:dyDescent="0.3">
      <c r="A9" s="189" t="s">
        <v>0</v>
      </c>
      <c r="B9" s="203" t="s">
        <v>29</v>
      </c>
      <c r="C9" s="204"/>
      <c r="D9" s="186" t="s">
        <v>1</v>
      </c>
      <c r="E9" s="186" t="s">
        <v>13</v>
      </c>
      <c r="F9" s="186" t="s">
        <v>19</v>
      </c>
      <c r="G9" s="189" t="s">
        <v>2</v>
      </c>
      <c r="H9" s="195" t="s">
        <v>6</v>
      </c>
      <c r="I9" s="196"/>
      <c r="J9" s="173" t="s">
        <v>15</v>
      </c>
      <c r="K9" s="173" t="s">
        <v>16</v>
      </c>
      <c r="L9" s="173" t="s">
        <v>67</v>
      </c>
      <c r="M9" s="173" t="s">
        <v>68</v>
      </c>
    </row>
    <row r="10" spans="1:13" ht="15" customHeight="1" x14ac:dyDescent="0.25">
      <c r="A10" s="193"/>
      <c r="B10" s="189" t="s">
        <v>3</v>
      </c>
      <c r="C10" s="189" t="s">
        <v>4</v>
      </c>
      <c r="D10" s="187"/>
      <c r="E10" s="187"/>
      <c r="F10" s="187"/>
      <c r="G10" s="190"/>
      <c r="H10" s="199" t="s">
        <v>5</v>
      </c>
      <c r="I10" s="201" t="s">
        <v>35</v>
      </c>
      <c r="J10" s="197"/>
      <c r="K10" s="174"/>
      <c r="L10" s="197"/>
      <c r="M10" s="174"/>
    </row>
    <row r="11" spans="1:13" ht="19.5" customHeight="1" thickBot="1" x14ac:dyDescent="0.3">
      <c r="A11" s="194"/>
      <c r="B11" s="194"/>
      <c r="C11" s="194"/>
      <c r="D11" s="188"/>
      <c r="E11" s="188"/>
      <c r="F11" s="188"/>
      <c r="G11" s="191"/>
      <c r="H11" s="200"/>
      <c r="I11" s="202"/>
      <c r="J11" s="198"/>
      <c r="K11" s="175"/>
      <c r="L11" s="198"/>
      <c r="M11" s="175"/>
    </row>
    <row r="12" spans="1:13" ht="87" customHeight="1" thickBot="1" x14ac:dyDescent="0.3">
      <c r="A12" s="11">
        <v>1</v>
      </c>
      <c r="B12" s="52" t="s">
        <v>81</v>
      </c>
      <c r="C12" s="47" t="s">
        <v>124</v>
      </c>
      <c r="D12" s="38" t="s">
        <v>64</v>
      </c>
      <c r="E12" s="46" t="s">
        <v>91</v>
      </c>
      <c r="F12" s="46">
        <v>24</v>
      </c>
      <c r="G12" s="46" t="s">
        <v>92</v>
      </c>
      <c r="H12" s="61">
        <v>5</v>
      </c>
      <c r="I12" s="61">
        <v>28</v>
      </c>
      <c r="J12" s="42">
        <v>63720</v>
      </c>
      <c r="K12" s="42">
        <v>91200</v>
      </c>
      <c r="L12" s="42">
        <v>26150</v>
      </c>
      <c r="M12" s="42">
        <v>6500</v>
      </c>
    </row>
    <row r="13" spans="1:13" ht="15.75" customHeight="1" thickBot="1" x14ac:dyDescent="0.3">
      <c r="A13" s="86">
        <f>SUM(A12:A12)</f>
        <v>1</v>
      </c>
      <c r="B13" s="182" t="s">
        <v>9</v>
      </c>
      <c r="C13" s="183"/>
      <c r="D13" s="183"/>
      <c r="E13" s="184"/>
      <c r="F13" s="80">
        <f>SUM(F12:F12)</f>
        <v>24</v>
      </c>
      <c r="G13" s="81"/>
      <c r="H13" s="80">
        <f t="shared" ref="H13:M13" si="0">SUM(H12:H12)</f>
        <v>5</v>
      </c>
      <c r="I13" s="80">
        <f t="shared" si="0"/>
        <v>28</v>
      </c>
      <c r="J13" s="85">
        <f t="shared" si="0"/>
        <v>63720</v>
      </c>
      <c r="K13" s="85">
        <f t="shared" si="0"/>
        <v>91200</v>
      </c>
      <c r="L13" s="85">
        <f t="shared" si="0"/>
        <v>26150</v>
      </c>
      <c r="M13" s="85">
        <f t="shared" si="0"/>
        <v>6500</v>
      </c>
    </row>
    <row r="14" spans="1:13" ht="15.75" thickBot="1" x14ac:dyDescent="0.3">
      <c r="A14" s="205" t="s">
        <v>8</v>
      </c>
      <c r="B14" s="206"/>
      <c r="C14" s="206"/>
      <c r="D14" s="206"/>
      <c r="E14" s="206"/>
      <c r="F14" s="206"/>
      <c r="G14" s="207"/>
      <c r="H14" s="34"/>
      <c r="I14" s="34"/>
      <c r="J14" s="85" t="s">
        <v>11</v>
      </c>
      <c r="K14" s="82">
        <f>+K13*1.1</f>
        <v>100320.00000000001</v>
      </c>
      <c r="L14" s="82"/>
      <c r="M14" s="82"/>
    </row>
    <row r="15" spans="1:13" ht="15.75" thickBot="1" x14ac:dyDescent="0.3">
      <c r="A15" s="182" t="s">
        <v>22</v>
      </c>
      <c r="B15" s="208"/>
      <c r="C15" s="208"/>
      <c r="D15" s="208"/>
      <c r="E15" s="208"/>
      <c r="F15" s="208"/>
      <c r="G15" s="209"/>
      <c r="H15" s="37"/>
      <c r="I15" s="37"/>
      <c r="J15" s="212">
        <f>+J13+K14+L13+M13</f>
        <v>196690</v>
      </c>
      <c r="K15" s="213"/>
      <c r="L15" s="213"/>
      <c r="M15" s="214"/>
    </row>
    <row r="16" spans="1:13" x14ac:dyDescent="0.25">
      <c r="A16" s="55"/>
      <c r="B16" s="56"/>
      <c r="C16" s="56"/>
      <c r="D16" s="56"/>
      <c r="E16" s="56"/>
      <c r="F16" s="56"/>
      <c r="G16" s="56"/>
      <c r="H16" s="123"/>
      <c r="I16" s="123"/>
      <c r="J16" s="58"/>
      <c r="K16" s="58"/>
      <c r="L16" s="58"/>
      <c r="M16" s="58"/>
    </row>
    <row r="17" spans="1:13" x14ac:dyDescent="0.25">
      <c r="A17" s="55"/>
      <c r="B17" s="56"/>
      <c r="C17" s="56"/>
      <c r="D17" s="56"/>
      <c r="E17" s="56"/>
      <c r="F17" s="56"/>
      <c r="G17" s="56"/>
      <c r="H17" s="123"/>
      <c r="I17" s="123"/>
      <c r="J17" s="58"/>
      <c r="K17" s="58"/>
      <c r="L17" s="58"/>
      <c r="M17" s="58"/>
    </row>
    <row r="18" spans="1:13" ht="15.75" thickBot="1" x14ac:dyDescent="0.3">
      <c r="A18" s="4" t="s">
        <v>34</v>
      </c>
      <c r="B18" s="56"/>
      <c r="C18" s="56"/>
      <c r="D18" s="56"/>
      <c r="E18" s="56"/>
      <c r="F18" s="56"/>
      <c r="G18" s="56"/>
      <c r="H18" s="123"/>
      <c r="I18" s="123"/>
      <c r="J18" s="58"/>
      <c r="K18" s="58"/>
      <c r="L18" s="58"/>
      <c r="M18" s="58"/>
    </row>
    <row r="19" spans="1:13" ht="15.75" thickBot="1" x14ac:dyDescent="0.3">
      <c r="A19" s="189" t="s">
        <v>0</v>
      </c>
      <c r="B19" s="203" t="s">
        <v>29</v>
      </c>
      <c r="C19" s="204"/>
      <c r="D19" s="186" t="s">
        <v>1</v>
      </c>
      <c r="E19" s="186" t="s">
        <v>13</v>
      </c>
      <c r="F19" s="186" t="s">
        <v>19</v>
      </c>
      <c r="G19" s="189" t="s">
        <v>2</v>
      </c>
      <c r="H19" s="195" t="s">
        <v>6</v>
      </c>
      <c r="I19" s="196"/>
      <c r="J19" s="173" t="s">
        <v>15</v>
      </c>
      <c r="K19" s="173" t="s">
        <v>16</v>
      </c>
      <c r="L19" s="173" t="s">
        <v>67</v>
      </c>
      <c r="M19" s="173" t="s">
        <v>68</v>
      </c>
    </row>
    <row r="20" spans="1:13" x14ac:dyDescent="0.25">
      <c r="A20" s="193"/>
      <c r="B20" s="189" t="s">
        <v>3</v>
      </c>
      <c r="C20" s="189" t="s">
        <v>4</v>
      </c>
      <c r="D20" s="187"/>
      <c r="E20" s="187"/>
      <c r="F20" s="187"/>
      <c r="G20" s="190"/>
      <c r="H20" s="199" t="s">
        <v>5</v>
      </c>
      <c r="I20" s="201" t="s">
        <v>35</v>
      </c>
      <c r="J20" s="197"/>
      <c r="K20" s="174"/>
      <c r="L20" s="197"/>
      <c r="M20" s="174"/>
    </row>
    <row r="21" spans="1:13" ht="18.75" customHeight="1" thickBot="1" x14ac:dyDescent="0.3">
      <c r="A21" s="194"/>
      <c r="B21" s="194"/>
      <c r="C21" s="194"/>
      <c r="D21" s="188"/>
      <c r="E21" s="188"/>
      <c r="F21" s="188"/>
      <c r="G21" s="191"/>
      <c r="H21" s="200"/>
      <c r="I21" s="202"/>
      <c r="J21" s="198"/>
      <c r="K21" s="175"/>
      <c r="L21" s="198"/>
      <c r="M21" s="175"/>
    </row>
    <row r="22" spans="1:13" ht="86.25" thickBot="1" x14ac:dyDescent="0.3">
      <c r="A22" s="52">
        <v>1</v>
      </c>
      <c r="B22" s="112" t="s">
        <v>111</v>
      </c>
      <c r="C22" s="135" t="s">
        <v>104</v>
      </c>
      <c r="D22" s="52" t="s">
        <v>27</v>
      </c>
      <c r="E22" s="46" t="s">
        <v>91</v>
      </c>
      <c r="F22" s="46">
        <v>24</v>
      </c>
      <c r="G22" s="46" t="s">
        <v>106</v>
      </c>
      <c r="H22" s="22">
        <v>14</v>
      </c>
      <c r="I22" s="22">
        <v>10</v>
      </c>
      <c r="J22" s="42">
        <v>60091.5</v>
      </c>
      <c r="K22" s="42">
        <v>43200</v>
      </c>
      <c r="L22" s="42">
        <v>37963.96</v>
      </c>
      <c r="M22" s="42">
        <v>5600</v>
      </c>
    </row>
    <row r="23" spans="1:13" ht="100.5" thickBot="1" x14ac:dyDescent="0.3">
      <c r="A23" s="52">
        <v>1</v>
      </c>
      <c r="B23" s="49" t="s">
        <v>114</v>
      </c>
      <c r="C23" s="135" t="s">
        <v>112</v>
      </c>
      <c r="D23" s="52" t="s">
        <v>27</v>
      </c>
      <c r="E23" s="46" t="s">
        <v>93</v>
      </c>
      <c r="F23" s="46">
        <v>24</v>
      </c>
      <c r="G23" s="46" t="s">
        <v>113</v>
      </c>
      <c r="H23" s="22">
        <v>37</v>
      </c>
      <c r="I23" s="22">
        <v>0</v>
      </c>
      <c r="J23" s="42">
        <v>60091.5</v>
      </c>
      <c r="K23" s="42">
        <v>69400</v>
      </c>
      <c r="L23" s="42">
        <v>40061.15</v>
      </c>
      <c r="M23" s="42">
        <v>4400</v>
      </c>
    </row>
    <row r="24" spans="1:13" ht="15.75" thickBot="1" x14ac:dyDescent="0.3">
      <c r="A24" s="136">
        <f>SUM(A22:A23)</f>
        <v>2</v>
      </c>
      <c r="B24" s="182" t="s">
        <v>9</v>
      </c>
      <c r="C24" s="183"/>
      <c r="D24" s="183"/>
      <c r="E24" s="184"/>
      <c r="F24" s="131">
        <f>SUM(F22:F23)</f>
        <v>48</v>
      </c>
      <c r="G24" s="132"/>
      <c r="H24" s="131">
        <f t="shared" ref="H24:M24" si="1">SUM(H22:H23)</f>
        <v>51</v>
      </c>
      <c r="I24" s="131">
        <f t="shared" si="1"/>
        <v>10</v>
      </c>
      <c r="J24" s="134">
        <f t="shared" si="1"/>
        <v>120183</v>
      </c>
      <c r="K24" s="134">
        <f t="shared" si="1"/>
        <v>112600</v>
      </c>
      <c r="L24" s="134">
        <f t="shared" si="1"/>
        <v>78025.11</v>
      </c>
      <c r="M24" s="134">
        <f t="shared" si="1"/>
        <v>10000</v>
      </c>
    </row>
    <row r="25" spans="1:13" ht="15.75" thickBot="1" x14ac:dyDescent="0.3">
      <c r="A25" s="205" t="s">
        <v>8</v>
      </c>
      <c r="B25" s="206"/>
      <c r="C25" s="206"/>
      <c r="D25" s="206"/>
      <c r="E25" s="206"/>
      <c r="F25" s="206"/>
      <c r="G25" s="207"/>
      <c r="H25" s="34"/>
      <c r="I25" s="34"/>
      <c r="J25" s="134" t="s">
        <v>11</v>
      </c>
      <c r="K25" s="133">
        <f>+K24*1.1</f>
        <v>123860.00000000001</v>
      </c>
      <c r="L25" s="133"/>
      <c r="M25" s="133"/>
    </row>
    <row r="26" spans="1:13" ht="15.75" thickBot="1" x14ac:dyDescent="0.3">
      <c r="A26" s="182" t="s">
        <v>22</v>
      </c>
      <c r="B26" s="208"/>
      <c r="C26" s="208"/>
      <c r="D26" s="208"/>
      <c r="E26" s="208"/>
      <c r="F26" s="208"/>
      <c r="G26" s="209"/>
      <c r="H26" s="37"/>
      <c r="I26" s="37"/>
      <c r="J26" s="212">
        <f>+J24+K25+L24+M24</f>
        <v>332068.11</v>
      </c>
      <c r="K26" s="213"/>
      <c r="L26" s="213"/>
      <c r="M26" s="214"/>
    </row>
    <row r="31" spans="1:13" ht="15.75" thickBot="1" x14ac:dyDescent="0.3">
      <c r="A31" s="221" t="s">
        <v>41</v>
      </c>
      <c r="B31" s="221"/>
      <c r="C31" s="221"/>
    </row>
    <row r="32" spans="1:13" ht="15.75" thickBot="1" x14ac:dyDescent="0.3">
      <c r="A32" s="189" t="s">
        <v>0</v>
      </c>
      <c r="B32" s="203" t="s">
        <v>29</v>
      </c>
      <c r="C32" s="204"/>
      <c r="D32" s="186" t="s">
        <v>1</v>
      </c>
      <c r="E32" s="186" t="s">
        <v>13</v>
      </c>
      <c r="F32" s="186" t="s">
        <v>19</v>
      </c>
      <c r="G32" s="189" t="s">
        <v>2</v>
      </c>
      <c r="H32" s="195" t="s">
        <v>6</v>
      </c>
      <c r="I32" s="196"/>
      <c r="J32" s="173" t="s">
        <v>15</v>
      </c>
      <c r="K32" s="173" t="s">
        <v>16</v>
      </c>
      <c r="L32" s="173" t="s">
        <v>67</v>
      </c>
      <c r="M32" s="173" t="s">
        <v>68</v>
      </c>
    </row>
    <row r="33" spans="1:13" x14ac:dyDescent="0.25">
      <c r="A33" s="193"/>
      <c r="B33" s="189" t="s">
        <v>3</v>
      </c>
      <c r="C33" s="189" t="s">
        <v>4</v>
      </c>
      <c r="D33" s="187"/>
      <c r="E33" s="187"/>
      <c r="F33" s="187"/>
      <c r="G33" s="190"/>
      <c r="H33" s="199" t="s">
        <v>5</v>
      </c>
      <c r="I33" s="201" t="s">
        <v>35</v>
      </c>
      <c r="J33" s="197"/>
      <c r="K33" s="174"/>
      <c r="L33" s="197"/>
      <c r="M33" s="174"/>
    </row>
    <row r="34" spans="1:13" ht="15.75" thickBot="1" x14ac:dyDescent="0.3">
      <c r="A34" s="194"/>
      <c r="B34" s="194"/>
      <c r="C34" s="194"/>
      <c r="D34" s="188"/>
      <c r="E34" s="188"/>
      <c r="F34" s="188"/>
      <c r="G34" s="191"/>
      <c r="H34" s="200"/>
      <c r="I34" s="202"/>
      <c r="J34" s="198"/>
      <c r="K34" s="175"/>
      <c r="L34" s="198"/>
      <c r="M34" s="175"/>
    </row>
    <row r="35" spans="1:13" ht="86.25" thickBot="1" x14ac:dyDescent="0.3">
      <c r="A35" s="11">
        <v>1</v>
      </c>
      <c r="B35" s="49" t="s">
        <v>56</v>
      </c>
      <c r="C35" s="143" t="s">
        <v>107</v>
      </c>
      <c r="D35" s="46" t="s">
        <v>55</v>
      </c>
      <c r="E35" s="60" t="s">
        <v>116</v>
      </c>
      <c r="F35" s="46">
        <v>8</v>
      </c>
      <c r="G35" s="46" t="s">
        <v>40</v>
      </c>
      <c r="H35" s="144">
        <v>20</v>
      </c>
      <c r="I35" s="144">
        <v>26</v>
      </c>
      <c r="J35" s="42">
        <v>39513</v>
      </c>
      <c r="K35" s="42">
        <v>36800</v>
      </c>
      <c r="L35" s="42">
        <f>10400+6500</f>
        <v>16900</v>
      </c>
      <c r="M35" s="42">
        <v>3400</v>
      </c>
    </row>
    <row r="36" spans="1:13" ht="15.75" thickBot="1" x14ac:dyDescent="0.3">
      <c r="A36" s="136">
        <f>SUM(A35:A35)</f>
        <v>1</v>
      </c>
      <c r="B36" s="182" t="s">
        <v>9</v>
      </c>
      <c r="C36" s="183"/>
      <c r="D36" s="183"/>
      <c r="E36" s="184"/>
      <c r="F36" s="131">
        <f>SUM(F35:F35)</f>
        <v>8</v>
      </c>
      <c r="G36" s="132"/>
      <c r="H36" s="131">
        <f t="shared" ref="H36:M36" si="2">SUM(H35:H35)</f>
        <v>20</v>
      </c>
      <c r="I36" s="131">
        <f t="shared" si="2"/>
        <v>26</v>
      </c>
      <c r="J36" s="134">
        <f t="shared" si="2"/>
        <v>39513</v>
      </c>
      <c r="K36" s="134">
        <f t="shared" si="2"/>
        <v>36800</v>
      </c>
      <c r="L36" s="134">
        <f t="shared" si="2"/>
        <v>16900</v>
      </c>
      <c r="M36" s="134">
        <f t="shared" si="2"/>
        <v>3400</v>
      </c>
    </row>
    <row r="37" spans="1:13" ht="15.75" thickBot="1" x14ac:dyDescent="0.3">
      <c r="A37" s="205" t="s">
        <v>8</v>
      </c>
      <c r="B37" s="206"/>
      <c r="C37" s="206"/>
      <c r="D37" s="206"/>
      <c r="E37" s="206"/>
      <c r="F37" s="206"/>
      <c r="G37" s="207"/>
      <c r="H37" s="34"/>
      <c r="I37" s="34"/>
      <c r="J37" s="134" t="s">
        <v>11</v>
      </c>
      <c r="K37" s="133">
        <f>+K36*1.1</f>
        <v>40480</v>
      </c>
      <c r="L37" s="133"/>
      <c r="M37" s="133"/>
    </row>
    <row r="38" spans="1:13" ht="15.75" thickBot="1" x14ac:dyDescent="0.3">
      <c r="A38" s="182" t="s">
        <v>22</v>
      </c>
      <c r="B38" s="208"/>
      <c r="C38" s="208"/>
      <c r="D38" s="208"/>
      <c r="E38" s="208"/>
      <c r="F38" s="208"/>
      <c r="G38" s="209"/>
      <c r="H38" s="37"/>
      <c r="I38" s="37"/>
      <c r="J38" s="212">
        <f>+J36+K37+L36+M36</f>
        <v>100293</v>
      </c>
      <c r="K38" s="213"/>
      <c r="L38" s="213"/>
      <c r="M38" s="214"/>
    </row>
    <row r="39" spans="1:13" x14ac:dyDescent="0.25">
      <c r="A39" s="55"/>
      <c r="B39" s="56"/>
      <c r="C39" s="56"/>
      <c r="D39" s="56"/>
      <c r="E39" s="56"/>
      <c r="F39" s="56"/>
      <c r="G39" s="56"/>
      <c r="H39" s="123"/>
      <c r="I39" s="123"/>
      <c r="J39" s="58"/>
      <c r="K39" s="58"/>
      <c r="L39" s="58"/>
      <c r="M39" s="58"/>
    </row>
    <row r="41" spans="1:13" ht="15.75" thickBot="1" x14ac:dyDescent="0.3">
      <c r="A41" s="224" t="s">
        <v>32</v>
      </c>
      <c r="B41" s="224"/>
      <c r="C41" s="224"/>
    </row>
    <row r="42" spans="1:13" ht="15.75" thickBot="1" x14ac:dyDescent="0.3">
      <c r="A42" s="189" t="s">
        <v>0</v>
      </c>
      <c r="B42" s="203" t="s">
        <v>29</v>
      </c>
      <c r="C42" s="204"/>
      <c r="D42" s="186" t="s">
        <v>1</v>
      </c>
      <c r="E42" s="186" t="s">
        <v>13</v>
      </c>
      <c r="F42" s="186" t="s">
        <v>19</v>
      </c>
      <c r="G42" s="189" t="s">
        <v>2</v>
      </c>
      <c r="H42" s="195" t="s">
        <v>6</v>
      </c>
      <c r="I42" s="196"/>
      <c r="J42" s="173" t="s">
        <v>15</v>
      </c>
      <c r="K42" s="173" t="s">
        <v>16</v>
      </c>
      <c r="L42" s="173" t="s">
        <v>67</v>
      </c>
      <c r="M42" s="173" t="s">
        <v>68</v>
      </c>
    </row>
    <row r="43" spans="1:13" x14ac:dyDescent="0.25">
      <c r="A43" s="193"/>
      <c r="B43" s="189" t="s">
        <v>3</v>
      </c>
      <c r="C43" s="189" t="s">
        <v>4</v>
      </c>
      <c r="D43" s="187"/>
      <c r="E43" s="187"/>
      <c r="F43" s="187"/>
      <c r="G43" s="190"/>
      <c r="H43" s="199" t="s">
        <v>5</v>
      </c>
      <c r="I43" s="201" t="s">
        <v>35</v>
      </c>
      <c r="J43" s="197"/>
      <c r="K43" s="174"/>
      <c r="L43" s="197"/>
      <c r="M43" s="174"/>
    </row>
    <row r="44" spans="1:13" ht="15.75" thickBot="1" x14ac:dyDescent="0.3">
      <c r="A44" s="194"/>
      <c r="B44" s="194"/>
      <c r="C44" s="194"/>
      <c r="D44" s="188"/>
      <c r="E44" s="188"/>
      <c r="F44" s="188"/>
      <c r="G44" s="191"/>
      <c r="H44" s="200"/>
      <c r="I44" s="202"/>
      <c r="J44" s="198"/>
      <c r="K44" s="175"/>
      <c r="L44" s="198"/>
      <c r="M44" s="175"/>
    </row>
    <row r="45" spans="1:13" ht="100.5" thickBot="1" x14ac:dyDescent="0.3">
      <c r="A45" s="11">
        <v>1</v>
      </c>
      <c r="B45" s="52" t="s">
        <v>115</v>
      </c>
      <c r="C45" s="141" t="s">
        <v>105</v>
      </c>
      <c r="D45" s="52" t="s">
        <v>72</v>
      </c>
      <c r="E45" s="46" t="s">
        <v>110</v>
      </c>
      <c r="F45" s="46">
        <v>40</v>
      </c>
      <c r="G45" s="46" t="s">
        <v>109</v>
      </c>
      <c r="H45" s="22">
        <v>13</v>
      </c>
      <c r="I45" s="22">
        <v>19</v>
      </c>
      <c r="J45" s="42">
        <v>235000</v>
      </c>
      <c r="K45" s="42">
        <v>85750</v>
      </c>
      <c r="L45" s="42">
        <f>20524+14700</f>
        <v>35224</v>
      </c>
      <c r="M45" s="42">
        <v>3000</v>
      </c>
    </row>
    <row r="46" spans="1:13" ht="15.75" thickBot="1" x14ac:dyDescent="0.3">
      <c r="A46" s="142">
        <f>SUM(A45:A45)</f>
        <v>1</v>
      </c>
      <c r="B46" s="182" t="s">
        <v>94</v>
      </c>
      <c r="C46" s="183"/>
      <c r="D46" s="183"/>
      <c r="E46" s="184"/>
      <c r="F46" s="137">
        <f>SUM(F45:F45)</f>
        <v>40</v>
      </c>
      <c r="G46" s="138"/>
      <c r="H46" s="137">
        <f t="shared" ref="H46:M46" si="3">SUM(H45:H45)</f>
        <v>13</v>
      </c>
      <c r="I46" s="137">
        <f t="shared" si="3"/>
        <v>19</v>
      </c>
      <c r="J46" s="140">
        <f t="shared" si="3"/>
        <v>235000</v>
      </c>
      <c r="K46" s="140">
        <f t="shared" si="3"/>
        <v>85750</v>
      </c>
      <c r="L46" s="140">
        <f t="shared" si="3"/>
        <v>35224</v>
      </c>
      <c r="M46" s="140">
        <f t="shared" si="3"/>
        <v>3000</v>
      </c>
    </row>
    <row r="47" spans="1:13" ht="15.75" thickBot="1" x14ac:dyDescent="0.3">
      <c r="A47" s="205" t="s">
        <v>8</v>
      </c>
      <c r="B47" s="206"/>
      <c r="C47" s="206"/>
      <c r="D47" s="206"/>
      <c r="E47" s="206"/>
      <c r="F47" s="206"/>
      <c r="G47" s="207"/>
      <c r="H47" s="34"/>
      <c r="I47" s="34"/>
      <c r="J47" s="140" t="s">
        <v>11</v>
      </c>
      <c r="K47" s="139">
        <f>+K46*1.1</f>
        <v>94325.000000000015</v>
      </c>
      <c r="L47" s="139"/>
      <c r="M47" s="139"/>
    </row>
    <row r="48" spans="1:13" ht="15.75" thickBot="1" x14ac:dyDescent="0.3">
      <c r="A48" s="182" t="s">
        <v>22</v>
      </c>
      <c r="B48" s="208"/>
      <c r="C48" s="208"/>
      <c r="D48" s="208"/>
      <c r="E48" s="208"/>
      <c r="F48" s="208"/>
      <c r="G48" s="209"/>
      <c r="H48" s="37"/>
      <c r="I48" s="37"/>
      <c r="J48" s="212">
        <f>+J46+K47+L46+M46</f>
        <v>367549</v>
      </c>
      <c r="K48" s="213"/>
      <c r="L48" s="213"/>
      <c r="M48" s="214"/>
    </row>
    <row r="49" spans="1:13" x14ac:dyDescent="0.25">
      <c r="A49" s="55"/>
      <c r="B49" s="56"/>
      <c r="C49" s="56"/>
      <c r="D49" s="56"/>
      <c r="E49" s="56"/>
      <c r="F49" s="56"/>
      <c r="G49" s="56"/>
      <c r="H49" s="123"/>
      <c r="I49" s="123"/>
      <c r="J49" s="58"/>
      <c r="K49" s="58"/>
      <c r="L49" s="58"/>
      <c r="M49" s="58"/>
    </row>
    <row r="50" spans="1:13" x14ac:dyDescent="0.25">
      <c r="A50" s="55"/>
      <c r="B50" s="56"/>
      <c r="C50" s="56"/>
      <c r="D50" s="56"/>
      <c r="E50" s="56"/>
      <c r="F50" s="56"/>
      <c r="G50" s="56"/>
      <c r="H50" s="123"/>
      <c r="I50" s="123"/>
      <c r="J50" s="58"/>
      <c r="K50" s="58"/>
      <c r="L50" s="58"/>
      <c r="M50" s="58"/>
    </row>
    <row r="51" spans="1:13" x14ac:dyDescent="0.25">
      <c r="A51" s="55"/>
      <c r="B51" s="56"/>
      <c r="C51" s="56"/>
      <c r="D51" s="56"/>
      <c r="E51" s="56"/>
      <c r="F51" s="56"/>
      <c r="G51" s="56"/>
      <c r="H51" s="123"/>
      <c r="I51" s="123"/>
      <c r="J51" s="58"/>
      <c r="K51" s="58"/>
      <c r="L51" s="58"/>
      <c r="M51" s="58"/>
    </row>
    <row r="52" spans="1:13" x14ac:dyDescent="0.25">
      <c r="A52" s="55"/>
      <c r="B52" s="56"/>
      <c r="C52" s="192" t="s">
        <v>17</v>
      </c>
      <c r="D52" s="192"/>
      <c r="E52" s="192"/>
      <c r="F52" s="192"/>
      <c r="G52" s="192"/>
      <c r="H52" s="123"/>
      <c r="I52" s="123"/>
      <c r="J52" s="58"/>
      <c r="K52" s="58"/>
      <c r="L52" s="58"/>
      <c r="M52" s="58"/>
    </row>
    <row r="53" spans="1:13" x14ac:dyDescent="0.25">
      <c r="A53" s="55"/>
      <c r="B53" s="56"/>
      <c r="C53" s="56"/>
      <c r="D53" s="56"/>
      <c r="E53" s="56"/>
      <c r="F53" s="56"/>
      <c r="G53" s="56"/>
      <c r="H53" s="123"/>
      <c r="I53" s="123"/>
      <c r="J53" s="58"/>
      <c r="K53" s="58"/>
      <c r="L53" s="58"/>
      <c r="M53" s="58"/>
    </row>
    <row r="54" spans="1:13" x14ac:dyDescent="0.25">
      <c r="E54" s="181" t="s">
        <v>23</v>
      </c>
      <c r="F54" s="181"/>
      <c r="G54" s="3">
        <f>+J13+J24+J36+J46</f>
        <v>458416</v>
      </c>
      <c r="H54" s="32"/>
    </row>
    <row r="55" spans="1:13" x14ac:dyDescent="0.25">
      <c r="A55" s="185" t="s">
        <v>26</v>
      </c>
      <c r="B55" s="185"/>
      <c r="C55" s="79">
        <f>+A13+A24+A36+A46</f>
        <v>5</v>
      </c>
      <c r="E55" s="83" t="s">
        <v>108</v>
      </c>
      <c r="F55" s="13"/>
      <c r="G55" s="3">
        <f>+K14+K25+K37+K47</f>
        <v>358985</v>
      </c>
      <c r="H55" s="32"/>
    </row>
    <row r="56" spans="1:13" x14ac:dyDescent="0.25">
      <c r="A56" s="4" t="s">
        <v>37</v>
      </c>
      <c r="B56" s="2"/>
      <c r="C56" s="84">
        <f>+F13+F24+F36+F46</f>
        <v>120</v>
      </c>
      <c r="E56" s="4" t="s">
        <v>70</v>
      </c>
      <c r="F56" s="14"/>
      <c r="G56" s="3">
        <f>+L13+L24+L36+L46</f>
        <v>156299.10999999999</v>
      </c>
      <c r="H56" s="32"/>
    </row>
    <row r="57" spans="1:13" x14ac:dyDescent="0.25">
      <c r="A57" s="4" t="s">
        <v>7</v>
      </c>
      <c r="B57" s="4"/>
      <c r="C57" s="33">
        <f>+H13+H24+H36+H46</f>
        <v>89</v>
      </c>
      <c r="E57" s="4" t="s">
        <v>69</v>
      </c>
      <c r="G57" s="3">
        <f>+M13+M24+M36+M46</f>
        <v>22900</v>
      </c>
      <c r="H57" s="32"/>
    </row>
    <row r="58" spans="1:13" ht="28.5" customHeight="1" x14ac:dyDescent="0.25">
      <c r="A58" s="217" t="s">
        <v>36</v>
      </c>
      <c r="B58" s="217"/>
      <c r="C58" s="71">
        <f>+I13+I24+I36+I46</f>
        <v>83</v>
      </c>
      <c r="H58" s="32"/>
    </row>
    <row r="59" spans="1:13" x14ac:dyDescent="0.25">
      <c r="A59" s="185" t="s">
        <v>12</v>
      </c>
      <c r="B59" s="185"/>
      <c r="C59" s="71">
        <f>+C57+C58</f>
        <v>172</v>
      </c>
      <c r="E59" s="176" t="s">
        <v>18</v>
      </c>
      <c r="F59" s="176"/>
      <c r="G59" s="9">
        <f>+G54+G55+G56+G57</f>
        <v>996600.11</v>
      </c>
      <c r="H59" s="32"/>
    </row>
    <row r="64" spans="1:13" x14ac:dyDescent="0.25">
      <c r="C64" s="41" t="s">
        <v>21</v>
      </c>
    </row>
    <row r="65" spans="2:9" x14ac:dyDescent="0.25">
      <c r="C65" s="145"/>
      <c r="D65" s="40"/>
    </row>
    <row r="67" spans="2:9" x14ac:dyDescent="0.25">
      <c r="B67" s="4" t="s">
        <v>26</v>
      </c>
      <c r="C67" s="84">
        <f>+C55</f>
        <v>5</v>
      </c>
      <c r="D67" s="4" t="s">
        <v>14</v>
      </c>
      <c r="E67" s="74">
        <f>+C57</f>
        <v>89</v>
      </c>
    </row>
    <row r="68" spans="2:9" x14ac:dyDescent="0.25">
      <c r="B68" s="62"/>
      <c r="C68" s="84"/>
      <c r="D68" s="4" t="s">
        <v>20</v>
      </c>
      <c r="E68" s="74">
        <f>+C58</f>
        <v>83</v>
      </c>
    </row>
    <row r="70" spans="2:9" x14ac:dyDescent="0.25">
      <c r="D70" s="2"/>
      <c r="E70" s="2"/>
      <c r="F70" s="2"/>
      <c r="G70" s="2"/>
      <c r="H70" s="2"/>
      <c r="I70" s="2"/>
    </row>
    <row r="71" spans="2:9" x14ac:dyDescent="0.25">
      <c r="D71" s="2"/>
      <c r="E71" s="2"/>
      <c r="F71" s="2"/>
      <c r="G71" s="2"/>
      <c r="H71" s="2"/>
      <c r="I71" s="2"/>
    </row>
    <row r="72" spans="2:9" x14ac:dyDescent="0.25">
      <c r="D72" s="2"/>
      <c r="E72" s="2"/>
      <c r="F72" s="2"/>
      <c r="G72" s="2"/>
      <c r="H72" s="2"/>
      <c r="I72" s="2"/>
    </row>
    <row r="73" spans="2:9" x14ac:dyDescent="0.25">
      <c r="D73" s="2"/>
      <c r="E73" s="2"/>
      <c r="F73" s="2"/>
      <c r="G73" s="2"/>
      <c r="H73" s="2"/>
      <c r="I73" s="2"/>
    </row>
    <row r="74" spans="2:9" x14ac:dyDescent="0.25">
      <c r="D74" s="2"/>
      <c r="E74" s="2"/>
      <c r="F74" s="2"/>
      <c r="G74" s="2"/>
      <c r="H74" s="2"/>
      <c r="I74" s="2"/>
    </row>
    <row r="75" spans="2:9" x14ac:dyDescent="0.25">
      <c r="D75" s="2"/>
      <c r="E75" s="2"/>
      <c r="F75" s="2"/>
      <c r="G75" s="2"/>
      <c r="H75" s="2"/>
      <c r="I75" s="2"/>
    </row>
    <row r="76" spans="2:9" x14ac:dyDescent="0.25">
      <c r="D76" s="2"/>
      <c r="E76" s="2"/>
      <c r="F76" s="2"/>
      <c r="G76" s="2"/>
      <c r="H76" s="2"/>
      <c r="I76" s="2"/>
    </row>
    <row r="77" spans="2:9" x14ac:dyDescent="0.25">
      <c r="D77" s="2"/>
      <c r="E77" s="2"/>
      <c r="F77" s="2"/>
      <c r="G77" s="2"/>
      <c r="H77" s="2"/>
      <c r="I77" s="2"/>
    </row>
    <row r="78" spans="2:9" x14ac:dyDescent="0.25">
      <c r="D78" s="2"/>
      <c r="E78" s="2"/>
      <c r="F78" s="2"/>
      <c r="G78" s="2"/>
      <c r="H78" s="2"/>
      <c r="I78" s="2"/>
    </row>
    <row r="79" spans="2:9" x14ac:dyDescent="0.25">
      <c r="D79" s="2"/>
      <c r="E79" s="2"/>
      <c r="F79" s="2"/>
      <c r="G79" s="2"/>
      <c r="H79" s="2"/>
      <c r="I79" s="2"/>
    </row>
  </sheetData>
  <mergeCells count="89">
    <mergeCell ref="C52:G52"/>
    <mergeCell ref="A19:A21"/>
    <mergeCell ref="B19:C19"/>
    <mergeCell ref="D19:D21"/>
    <mergeCell ref="E19:E21"/>
    <mergeCell ref="F19:F21"/>
    <mergeCell ref="B24:E24"/>
    <mergeCell ref="D42:D44"/>
    <mergeCell ref="E42:E44"/>
    <mergeCell ref="B36:E36"/>
    <mergeCell ref="A37:G37"/>
    <mergeCell ref="A38:G38"/>
    <mergeCell ref="A31:C31"/>
    <mergeCell ref="A25:G25"/>
    <mergeCell ref="A26:G26"/>
    <mergeCell ref="A1:M1"/>
    <mergeCell ref="A2:M2"/>
    <mergeCell ref="A6:M6"/>
    <mergeCell ref="J15:M15"/>
    <mergeCell ref="A7:I7"/>
    <mergeCell ref="L9:L11"/>
    <mergeCell ref="M9:M11"/>
    <mergeCell ref="B13:E13"/>
    <mergeCell ref="A14:G14"/>
    <mergeCell ref="B10:B11"/>
    <mergeCell ref="J9:J11"/>
    <mergeCell ref="K9:K11"/>
    <mergeCell ref="A15:G15"/>
    <mergeCell ref="C10:C11"/>
    <mergeCell ref="A8:C8"/>
    <mergeCell ref="H10:H11"/>
    <mergeCell ref="I10:I11"/>
    <mergeCell ref="A9:A11"/>
    <mergeCell ref="B9:C9"/>
    <mergeCell ref="D9:D11"/>
    <mergeCell ref="E9:E11"/>
    <mergeCell ref="F9:F11"/>
    <mergeCell ref="G9:G11"/>
    <mergeCell ref="H9:I9"/>
    <mergeCell ref="A59:B59"/>
    <mergeCell ref="E59:F59"/>
    <mergeCell ref="A58:B58"/>
    <mergeCell ref="A55:B55"/>
    <mergeCell ref="E54:F54"/>
    <mergeCell ref="J38:M38"/>
    <mergeCell ref="H33:H34"/>
    <mergeCell ref="I33:I34"/>
    <mergeCell ref="A41:C41"/>
    <mergeCell ref="M42:M44"/>
    <mergeCell ref="M19:M21"/>
    <mergeCell ref="B20:B21"/>
    <mergeCell ref="C20:C21"/>
    <mergeCell ref="H20:H21"/>
    <mergeCell ref="I20:I21"/>
    <mergeCell ref="H19:I19"/>
    <mergeCell ref="J19:J21"/>
    <mergeCell ref="K19:K21"/>
    <mergeCell ref="L19:L21"/>
    <mergeCell ref="G19:G21"/>
    <mergeCell ref="J26:M26"/>
    <mergeCell ref="A32:A34"/>
    <mergeCell ref="B32:C32"/>
    <mergeCell ref="D32:D34"/>
    <mergeCell ref="E32:E34"/>
    <mergeCell ref="F32:F34"/>
    <mergeCell ref="G32:G34"/>
    <mergeCell ref="H32:I32"/>
    <mergeCell ref="J32:J34"/>
    <mergeCell ref="K32:K34"/>
    <mergeCell ref="L32:L34"/>
    <mergeCell ref="M32:M34"/>
    <mergeCell ref="B33:B34"/>
    <mergeCell ref="C33:C34"/>
    <mergeCell ref="J48:M48"/>
    <mergeCell ref="B43:B44"/>
    <mergeCell ref="C43:C44"/>
    <mergeCell ref="H43:H44"/>
    <mergeCell ref="I43:I44"/>
    <mergeCell ref="B46:E46"/>
    <mergeCell ref="A47:G47"/>
    <mergeCell ref="A48:G48"/>
    <mergeCell ref="F42:F44"/>
    <mergeCell ref="G42:G44"/>
    <mergeCell ref="A42:A44"/>
    <mergeCell ref="B42:C42"/>
    <mergeCell ref="H42:I42"/>
    <mergeCell ref="J42:J44"/>
    <mergeCell ref="K42:K44"/>
    <mergeCell ref="L42:L44"/>
  </mergeCells>
  <pageMargins left="0.23622047244094491" right="0.23622047244094491" top="0.74803149606299213" bottom="0.74803149606299213" header="0.31496062992125984" footer="0.31496062992125984"/>
  <pageSetup scale="80" orientation="landscape" r:id="rId1"/>
  <rowBreaks count="1" manualBreakCount="1">
    <brk id="4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"/>
  <sheetViews>
    <sheetView topLeftCell="A7" workbookViewId="0">
      <selection sqref="A1:M1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4.5703125" customWidth="1"/>
    <col min="4" max="4" width="19.42578125" customWidth="1"/>
    <col min="6" max="6" width="7.7109375" customWidth="1"/>
    <col min="7" max="7" width="17.140625" customWidth="1"/>
    <col min="8" max="8" width="9.140625" customWidth="1"/>
    <col min="9" max="9" width="10.140625" customWidth="1"/>
    <col min="10" max="10" width="12.42578125" customWidth="1"/>
    <col min="11" max="11" width="13.5703125" customWidth="1"/>
    <col min="13" max="13" width="12.28515625" customWidth="1"/>
  </cols>
  <sheetData>
    <row r="1" spans="1:16" ht="15" customHeight="1" x14ac:dyDescent="0.25">
      <c r="A1" s="226" t="s">
        <v>10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6" ht="15" customHeight="1" x14ac:dyDescent="0.25">
      <c r="A2" s="226" t="s">
        <v>30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</row>
    <row r="3" spans="1:16" ht="15" customHeight="1" x14ac:dyDescent="0.25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16" ht="15.75" customHeight="1" x14ac:dyDescent="0.25">
      <c r="A4" s="228" t="s">
        <v>105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</row>
    <row r="5" spans="1:16" ht="15.75" customHeight="1" x14ac:dyDescent="0.2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</row>
    <row r="6" spans="1:16" ht="15.75" customHeight="1" x14ac:dyDescent="0.25">
      <c r="A6" s="50"/>
      <c r="B6" s="211" t="s">
        <v>125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87"/>
      <c r="O6" s="87"/>
      <c r="P6" s="87"/>
    </row>
    <row r="7" spans="1:16" ht="19.5" customHeight="1" x14ac:dyDescent="0.25">
      <c r="A7" s="148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87"/>
      <c r="O7" s="87"/>
      <c r="P7" s="87"/>
    </row>
    <row r="8" spans="1:16" ht="45" customHeight="1" x14ac:dyDescent="0.25">
      <c r="A8" s="227" t="s">
        <v>118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157"/>
      <c r="M8" s="157"/>
    </row>
    <row r="9" spans="1:16" x14ac:dyDescent="0.25">
      <c r="A9" s="51"/>
      <c r="B9" s="51"/>
      <c r="C9" s="51"/>
      <c r="D9" s="51"/>
      <c r="E9" s="51"/>
      <c r="F9" s="51"/>
      <c r="G9" s="51"/>
      <c r="H9" s="51"/>
      <c r="I9" s="51"/>
    </row>
    <row r="10" spans="1:16" ht="15.75" customHeight="1" x14ac:dyDescent="0.25"/>
  </sheetData>
  <mergeCells count="5">
    <mergeCell ref="A8:K8"/>
    <mergeCell ref="A4:M4"/>
    <mergeCell ref="A1:M1"/>
    <mergeCell ref="A2:M2"/>
    <mergeCell ref="B6:M6"/>
  </mergeCells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"/>
  <sheetViews>
    <sheetView zoomScaleNormal="100" workbookViewId="0">
      <selection activeCell="D13" sqref="D13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  <col min="13" max="13" width="13.28515625" customWidth="1"/>
  </cols>
  <sheetData>
    <row r="1" spans="1:13" ht="15" customHeight="1" x14ac:dyDescent="0.25">
      <c r="A1" s="226" t="s">
        <v>10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3" ht="15" customHeight="1" x14ac:dyDescent="0.25">
      <c r="A2" s="226" t="s">
        <v>30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</row>
    <row r="3" spans="1:13" ht="15" customHeight="1" x14ac:dyDescent="0.25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13" ht="15.75" customHeight="1" x14ac:dyDescent="0.25">
      <c r="A4" s="228" t="s">
        <v>126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158"/>
      <c r="M4" s="158"/>
    </row>
    <row r="5" spans="1:13" ht="15.75" customHeight="1" x14ac:dyDescent="0.2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</row>
    <row r="6" spans="1:13" ht="16.5" customHeight="1" x14ac:dyDescent="0.25">
      <c r="A6" s="146"/>
      <c r="B6" s="211" t="s">
        <v>120</v>
      </c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</row>
    <row r="7" spans="1:13" ht="24" customHeight="1" x14ac:dyDescent="0.25">
      <c r="A7" s="148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</row>
    <row r="8" spans="1:13" ht="40.9" customHeight="1" x14ac:dyDescent="0.25">
      <c r="A8" s="229" t="s">
        <v>119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157"/>
      <c r="M8" s="157"/>
    </row>
    <row r="9" spans="1:13" x14ac:dyDescent="0.25">
      <c r="A9" s="54"/>
      <c r="B9" s="54"/>
      <c r="C9" s="54"/>
      <c r="D9" s="54"/>
      <c r="E9" s="54"/>
      <c r="F9" s="54"/>
      <c r="G9" s="54"/>
      <c r="H9" s="54"/>
      <c r="I9" s="54"/>
    </row>
  </sheetData>
  <mergeCells count="5">
    <mergeCell ref="A1:M1"/>
    <mergeCell ref="A2:M2"/>
    <mergeCell ref="A8:K8"/>
    <mergeCell ref="B6:M6"/>
    <mergeCell ref="A4:K4"/>
  </mergeCells>
  <pageMargins left="0.70866141732283505" right="0.70866141732283505" top="0.74803149606299202" bottom="0.74803149606299202" header="0.31496062992126" footer="0.31496062992126"/>
  <pageSetup scale="80" orientation="landscape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3"/>
  <sheetViews>
    <sheetView topLeftCell="A4" workbookViewId="0">
      <selection activeCell="A11" sqref="A11:K11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  <col min="13" max="13" width="12.28515625" customWidth="1"/>
  </cols>
  <sheetData>
    <row r="1" spans="1:13" ht="15.75" customHeight="1" x14ac:dyDescent="0.25">
      <c r="A1" s="226" t="s">
        <v>10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3" ht="15" customHeight="1" x14ac:dyDescent="0.25">
      <c r="A2" s="226" t="s">
        <v>30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</row>
    <row r="3" spans="1:13" ht="15" customHeight="1" x14ac:dyDescent="0.25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</row>
    <row r="4" spans="1:13" ht="18" x14ac:dyDescent="0.25">
      <c r="L4" s="158"/>
      <c r="M4" s="158"/>
    </row>
    <row r="5" spans="1:13" ht="18" x14ac:dyDescent="0.25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58"/>
      <c r="M5" s="158"/>
    </row>
    <row r="6" spans="1:13" ht="18" x14ac:dyDescent="0.25">
      <c r="A6" s="230" t="s">
        <v>117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158"/>
      <c r="M6" s="158"/>
    </row>
    <row r="7" spans="1:13" ht="18" x14ac:dyDescent="0.25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58"/>
      <c r="M7" s="158"/>
    </row>
    <row r="8" spans="1:13" ht="15.75" customHeight="1" x14ac:dyDescent="0.25">
      <c r="A8" s="154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</row>
    <row r="9" spans="1:13" ht="16.5" customHeight="1" x14ac:dyDescent="0.25">
      <c r="A9" s="211" t="s">
        <v>128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165"/>
      <c r="M9" s="165"/>
    </row>
    <row r="10" spans="1:13" ht="18" x14ac:dyDescent="0.25">
      <c r="A10" s="156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</row>
    <row r="11" spans="1:13" ht="44.25" customHeight="1" x14ac:dyDescent="0.25">
      <c r="A11" s="229" t="s">
        <v>127</v>
      </c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157"/>
      <c r="M11" s="157"/>
    </row>
    <row r="12" spans="1:13" ht="15.75" customHeight="1" x14ac:dyDescent="0.25"/>
    <row r="13" spans="1:13" ht="15.75" customHeight="1" x14ac:dyDescent="0.25"/>
  </sheetData>
  <mergeCells count="5">
    <mergeCell ref="A1:M1"/>
    <mergeCell ref="A6:K6"/>
    <mergeCell ref="A11:K11"/>
    <mergeCell ref="A9:K9"/>
    <mergeCell ref="A2:M2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1"/>
  <sheetViews>
    <sheetView workbookViewId="0">
      <selection activeCell="J16" sqref="J16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  <col min="12" max="12" width="12" customWidth="1"/>
    <col min="13" max="13" width="13" customWidth="1"/>
  </cols>
  <sheetData>
    <row r="1" spans="1:13" ht="15.75" x14ac:dyDescent="0.25">
      <c r="A1" s="226" t="s">
        <v>10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3" ht="16.5" customHeight="1" x14ac:dyDescent="0.25">
      <c r="A2" s="226" t="s">
        <v>30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</row>
    <row r="3" spans="1:13" ht="8.4499999999999993" customHeight="1" x14ac:dyDescent="0.25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</row>
    <row r="4" spans="1:13" ht="9" customHeight="1" x14ac:dyDescent="0.25">
      <c r="L4" s="158"/>
      <c r="M4" s="158"/>
    </row>
    <row r="5" spans="1:13" ht="7.15" customHeight="1" x14ac:dyDescent="0.25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58"/>
      <c r="M5" s="158"/>
    </row>
    <row r="6" spans="1:13" ht="18" x14ac:dyDescent="0.25">
      <c r="A6" s="230" t="s">
        <v>117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158"/>
      <c r="M6" s="158"/>
    </row>
    <row r="7" spans="1:13" ht="7.15" customHeight="1" x14ac:dyDescent="0.25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58"/>
      <c r="M7" s="158"/>
    </row>
    <row r="8" spans="1:13" ht="8.4499999999999993" customHeight="1" x14ac:dyDescent="0.25">
      <c r="A8" s="162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</row>
    <row r="9" spans="1:13" ht="18" x14ac:dyDescent="0.25">
      <c r="A9" s="211" t="s">
        <v>130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165"/>
      <c r="M9" s="165"/>
    </row>
    <row r="10" spans="1:13" ht="6" customHeight="1" x14ac:dyDescent="0.25">
      <c r="A10" s="163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</row>
    <row r="11" spans="1:13" ht="39" customHeight="1" x14ac:dyDescent="0.25">
      <c r="A11" s="229" t="s">
        <v>129</v>
      </c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157"/>
      <c r="M11" s="157"/>
    </row>
  </sheetData>
  <mergeCells count="5">
    <mergeCell ref="A1:M1"/>
    <mergeCell ref="A6:K6"/>
    <mergeCell ref="A9:K9"/>
    <mergeCell ref="A11:K11"/>
    <mergeCell ref="A2:M2"/>
  </mergeCells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"/>
  <sheetViews>
    <sheetView workbookViewId="0">
      <selection activeCell="A7" sqref="A7:K7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  <col min="12" max="12" width="12.28515625" customWidth="1"/>
    <col min="13" max="13" width="12.85546875" customWidth="1"/>
  </cols>
  <sheetData>
    <row r="1" spans="1:11" ht="16.5" x14ac:dyDescent="0.25">
      <c r="A1" s="231" t="s">
        <v>10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11" ht="16.5" x14ac:dyDescent="0.25">
      <c r="A2" s="231" t="s">
        <v>30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</row>
    <row r="3" spans="1:11" x14ac:dyDescent="0.25">
      <c r="A3" s="63"/>
      <c r="B3" s="63"/>
      <c r="C3" s="63"/>
      <c r="D3" s="63"/>
      <c r="E3" s="63"/>
      <c r="F3" s="63"/>
      <c r="G3" s="63"/>
      <c r="H3" s="63"/>
      <c r="I3" s="63"/>
    </row>
    <row r="4" spans="1:11" ht="31.15" customHeight="1" x14ac:dyDescent="0.25">
      <c r="A4" s="232" t="s">
        <v>131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</row>
    <row r="5" spans="1:11" ht="18" x14ac:dyDescent="0.25">
      <c r="A5" s="228" t="s">
        <v>132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</row>
    <row r="7" spans="1:11" ht="54.6" customHeight="1" x14ac:dyDescent="0.25">
      <c r="A7" s="233" t="s">
        <v>133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</row>
  </sheetData>
  <mergeCells count="5">
    <mergeCell ref="A1:K1"/>
    <mergeCell ref="A2:K2"/>
    <mergeCell ref="A4:K4"/>
    <mergeCell ref="A5:K5"/>
    <mergeCell ref="A7:K7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L12"/>
  <sheetViews>
    <sheetView workbookViewId="0">
      <selection sqref="A1:K12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6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  <col min="13" max="13" width="12.7109375" customWidth="1"/>
  </cols>
  <sheetData>
    <row r="3" spans="1:12" ht="16.5" customHeight="1" x14ac:dyDescent="0.25">
      <c r="A3" s="231" t="s">
        <v>10</v>
      </c>
      <c r="B3" s="231"/>
      <c r="C3" s="231"/>
      <c r="D3" s="231"/>
      <c r="E3" s="231"/>
      <c r="F3" s="231"/>
      <c r="G3" s="231"/>
      <c r="H3" s="231"/>
      <c r="I3" s="170"/>
      <c r="J3" s="170"/>
      <c r="K3" s="170"/>
    </row>
    <row r="4" spans="1:12" ht="16.5" customHeight="1" x14ac:dyDescent="0.25">
      <c r="A4" s="231" t="s">
        <v>137</v>
      </c>
      <c r="B4" s="231"/>
      <c r="C4" s="231"/>
      <c r="D4" s="231"/>
      <c r="E4" s="231"/>
      <c r="F4" s="231"/>
      <c r="G4" s="231"/>
      <c r="H4" s="231"/>
      <c r="I4" s="170"/>
      <c r="J4" s="170"/>
      <c r="K4" s="170"/>
    </row>
    <row r="5" spans="1:12" ht="12" customHeight="1" x14ac:dyDescent="0.25">
      <c r="A5" s="166"/>
      <c r="B5" s="166"/>
      <c r="C5" s="166"/>
      <c r="D5" s="166"/>
      <c r="E5" s="166"/>
      <c r="F5" s="166"/>
      <c r="G5" s="166"/>
      <c r="H5" s="166"/>
      <c r="I5" s="166"/>
    </row>
    <row r="6" spans="1:12" ht="16.5" customHeight="1" x14ac:dyDescent="0.25">
      <c r="A6" s="232" t="s">
        <v>11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</row>
    <row r="7" spans="1:12" ht="42" customHeight="1" x14ac:dyDescent="0.25">
      <c r="A7" s="232" t="s">
        <v>136</v>
      </c>
      <c r="B7" s="232"/>
      <c r="C7" s="232"/>
      <c r="D7" s="232"/>
      <c r="E7" s="232"/>
      <c r="F7" s="232"/>
      <c r="G7" s="232"/>
      <c r="H7" s="232"/>
      <c r="I7" s="168"/>
      <c r="J7" s="168"/>
      <c r="K7" s="168"/>
      <c r="L7" s="168"/>
    </row>
    <row r="8" spans="1:12" ht="17.25" customHeight="1" x14ac:dyDescent="0.25">
      <c r="B8" s="167"/>
      <c r="C8" s="167"/>
      <c r="D8" s="167"/>
      <c r="E8" s="167"/>
      <c r="F8" s="167"/>
      <c r="G8" s="167"/>
      <c r="H8" s="167"/>
      <c r="I8" s="167"/>
      <c r="J8" s="167"/>
      <c r="K8" s="168"/>
      <c r="L8" s="168"/>
    </row>
    <row r="9" spans="1:12" ht="18.75" customHeight="1" x14ac:dyDescent="0.25">
      <c r="A9" s="228" t="s">
        <v>135</v>
      </c>
      <c r="B9" s="228"/>
      <c r="C9" s="228"/>
      <c r="D9" s="228"/>
      <c r="E9" s="228"/>
      <c r="F9" s="228"/>
      <c r="G9" s="228"/>
      <c r="H9" s="228"/>
      <c r="I9" s="158"/>
      <c r="J9" s="158"/>
      <c r="K9" s="158"/>
      <c r="L9" s="158"/>
    </row>
    <row r="12" spans="1:12" ht="66.75" customHeight="1" x14ac:dyDescent="0.25">
      <c r="A12" s="233" t="s">
        <v>134</v>
      </c>
      <c r="B12" s="233"/>
      <c r="C12" s="233"/>
      <c r="D12" s="233"/>
      <c r="E12" s="233"/>
      <c r="F12" s="233"/>
      <c r="G12" s="233"/>
      <c r="H12" s="233"/>
      <c r="I12" s="169"/>
      <c r="J12" s="169"/>
      <c r="K12" s="169"/>
      <c r="L12" s="169"/>
    </row>
  </sheetData>
  <mergeCells count="6">
    <mergeCell ref="A7:H7"/>
    <mergeCell ref="A9:H9"/>
    <mergeCell ref="A12:H12"/>
    <mergeCell ref="A6:K6"/>
    <mergeCell ref="A3:H3"/>
    <mergeCell ref="A4:H4"/>
  </mergeCells>
  <phoneticPr fontId="30" type="noConversion"/>
  <pageMargins left="0.70866141732283505" right="0.70866141732283505" top="0.74803149606299202" bottom="0.74803149606299202" header="0.31496062992126" footer="0.31496062992126"/>
  <pageSetup scale="80" fitToHeight="0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14</vt:i4>
      </vt:variant>
    </vt:vector>
  </HeadingPairs>
  <TitlesOfParts>
    <vt:vector size="24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ENERO!Área_de_impresión</vt:lpstr>
      <vt:lpstr>JULIO!Área_de_impresión</vt:lpstr>
      <vt:lpstr>JUNIO!Área_de_impresión</vt:lpstr>
      <vt:lpstr>OCTUBRE!Área_de_impresión</vt:lpstr>
      <vt:lpstr>ABRIL!Títulos_a_imprimir</vt:lpstr>
      <vt:lpstr>AGOSTO!Títulos_a_imprimir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OCTUBRE!Títulos_a_imprimir</vt:lpstr>
      <vt:lpstr>SEPTIEMBRE!Títulos_a_imprimir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2020-09-14T13:24:45Z</cp:lastPrinted>
  <dcterms:created xsi:type="dcterms:W3CDTF">2015-11-30T18:04:44Z</dcterms:created>
  <dcterms:modified xsi:type="dcterms:W3CDTF">2020-11-02T13:44:49Z</dcterms:modified>
</cp:coreProperties>
</file>