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 Gómez\Desktop\TRANSPARENCIA AGOSTO\"/>
    </mc:Choice>
  </mc:AlternateContent>
  <xr:revisionPtr revIDLastSave="0" documentId="13_ncr:1_{01C7AA85-909D-4E24-8DF2-1021DB1528A0}" xr6:coauthVersionLast="37" xr6:coauthVersionMax="37" xr10:uidLastSave="{00000000-0000-0000-0000-000000000000}"/>
  <bookViews>
    <workbookView xWindow="0" yWindow="0" windowWidth="15000" windowHeight="9465" firstSheet="1" activeTab="2" xr2:uid="{00000000-000D-0000-FFFF-FFFF00000000}"/>
  </bookViews>
  <sheets>
    <sheet name="ENERO-MARZO" sheetId="1" r:id="rId1"/>
    <sheet name="ABRIL-JUNIO" sheetId="3" r:id="rId2"/>
    <sheet name="JULIO-SEPTIEMBRE" sheetId="4" r:id="rId3"/>
    <sheet name="OCTUBRE-DICIEMBRE" sheetId="5" r:id="rId4"/>
  </sheets>
  <definedNames>
    <definedName name="_xlnm.Print_Area" localSheetId="1">'ABRIL-JUNIO'!$A$1:$H$51</definedName>
    <definedName name="_xlnm.Print_Area" localSheetId="0">'ENERO-MARZO'!$A$1:$G$43</definedName>
    <definedName name="_xlnm.Print_Area" localSheetId="2">'JULIO-SEPTIEMBRE'!$A$1:$H$39</definedName>
    <definedName name="_xlnm.Print_Titles" localSheetId="0">'ENERO-MARZO'!$1:$2</definedName>
    <definedName name="_xlnm.Print_Titles" localSheetId="2">'JULIO-SEPTIEMBRE'!$1:$6</definedName>
    <definedName name="_xlnm.Print_Titles" localSheetId="3">'OCTUBRE-DICIEMBRE'!$1:$5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8" i="4" l="1"/>
  <c r="F38" i="4"/>
  <c r="D38" i="4"/>
  <c r="E36" i="4"/>
  <c r="D36" i="4"/>
  <c r="F35" i="4"/>
  <c r="E35" i="4"/>
  <c r="D35" i="4"/>
  <c r="J26" i="4"/>
  <c r="J27" i="4" s="1"/>
  <c r="I22" i="4"/>
  <c r="I26" i="4" s="1"/>
  <c r="J22" i="4"/>
  <c r="I17" i="4"/>
  <c r="J17" i="4"/>
  <c r="I11" i="4"/>
  <c r="J11" i="4"/>
  <c r="H22" i="4"/>
  <c r="G22" i="4"/>
  <c r="D22" i="4"/>
  <c r="D11" i="4"/>
  <c r="B22" i="4"/>
  <c r="F36" i="4" l="1"/>
  <c r="I28" i="4"/>
  <c r="F37" i="4" l="1"/>
  <c r="D12" i="4"/>
  <c r="H11" i="4"/>
  <c r="G11" i="4"/>
  <c r="B11" i="4"/>
  <c r="B12" i="4" s="1"/>
  <c r="E11" i="4"/>
  <c r="H24" i="4"/>
  <c r="G24" i="4"/>
  <c r="D24" i="4"/>
  <c r="B24" i="4"/>
  <c r="H19" i="4"/>
  <c r="G19" i="4"/>
  <c r="D19" i="4"/>
  <c r="B19" i="4"/>
  <c r="H17" i="4"/>
  <c r="G17" i="4"/>
  <c r="D17" i="4"/>
  <c r="B17" i="4"/>
  <c r="H14" i="4"/>
  <c r="G14" i="4"/>
  <c r="D14" i="4"/>
  <c r="D26" i="4" s="1"/>
  <c r="B14" i="4"/>
  <c r="G12" i="4" l="1"/>
  <c r="G26" i="4"/>
  <c r="H12" i="4"/>
  <c r="H26" i="4"/>
  <c r="B26" i="4"/>
  <c r="B20" i="3"/>
  <c r="H20" i="3" l="1"/>
  <c r="E46" i="3" s="1"/>
  <c r="G20" i="3"/>
  <c r="D46" i="3" s="1"/>
  <c r="D20" i="3"/>
  <c r="H13" i="3" l="1"/>
  <c r="G13" i="3"/>
  <c r="D13" i="3"/>
  <c r="B13" i="3"/>
  <c r="E47" i="3"/>
  <c r="D47" i="3"/>
  <c r="E45" i="3"/>
  <c r="D45" i="3"/>
  <c r="F46" i="3"/>
  <c r="F39" i="1"/>
  <c r="F40" i="1"/>
  <c r="F41" i="1"/>
  <c r="F47" i="3" l="1"/>
  <c r="F45" i="3"/>
  <c r="D30" i="3" l="1"/>
  <c r="D28" i="3"/>
  <c r="D24" i="3"/>
  <c r="D17" i="3"/>
  <c r="H30" i="3"/>
  <c r="G30" i="3"/>
  <c r="B30" i="3"/>
  <c r="D32" i="3" l="1"/>
  <c r="C49" i="3" s="1"/>
  <c r="G14" i="1"/>
  <c r="F14" i="1"/>
  <c r="B31" i="1"/>
  <c r="F31" i="1" l="1"/>
  <c r="D38" i="1" s="1"/>
  <c r="B14" i="1" l="1"/>
  <c r="G9" i="1"/>
  <c r="F9" i="1"/>
  <c r="B9" i="1"/>
  <c r="B38" i="1" l="1"/>
  <c r="G31" i="1" l="1"/>
  <c r="E38" i="1" s="1"/>
  <c r="F38" i="1" s="1"/>
  <c r="G42" i="5" l="1"/>
  <c r="F42" i="5"/>
  <c r="B42" i="5"/>
  <c r="G34" i="5"/>
  <c r="F34" i="5"/>
  <c r="B34" i="5"/>
  <c r="G36" i="5" l="1"/>
  <c r="F36" i="5"/>
  <c r="B36" i="5"/>
  <c r="G28" i="5"/>
  <c r="F28" i="5"/>
  <c r="B28" i="5"/>
  <c r="G21" i="5"/>
  <c r="F21" i="5"/>
  <c r="B21" i="5"/>
  <c r="G19" i="5"/>
  <c r="F19" i="5"/>
  <c r="B19" i="5"/>
  <c r="G44" i="5" l="1"/>
  <c r="C53" i="5" s="1"/>
  <c r="B44" i="5"/>
  <c r="F44" i="5"/>
  <c r="C54" i="5" s="1"/>
  <c r="C52" i="5" l="1"/>
  <c r="H28" i="3" l="1"/>
  <c r="G28" i="3"/>
  <c r="B28" i="3"/>
  <c r="H17" i="3"/>
  <c r="G17" i="3"/>
  <c r="B17" i="3"/>
  <c r="H24" i="3" l="1"/>
  <c r="E44" i="3" s="1"/>
  <c r="E48" i="3" s="1"/>
  <c r="G24" i="3"/>
  <c r="D44" i="3" s="1"/>
  <c r="D48" i="3" s="1"/>
  <c r="B24" i="3"/>
  <c r="C43" i="3" s="1"/>
  <c r="F48" i="3" l="1"/>
  <c r="F44" i="3"/>
  <c r="C44" i="3"/>
  <c r="H32" i="3"/>
  <c r="B32" i="3"/>
  <c r="G32" i="3"/>
  <c r="K29" i="3" s="1"/>
  <c r="G23" i="1"/>
  <c r="F23" i="1"/>
  <c r="G21" i="1"/>
  <c r="F21" i="1"/>
  <c r="B21" i="1"/>
  <c r="G12" i="1"/>
  <c r="F12" i="1"/>
  <c r="B12" i="1"/>
  <c r="E37" i="1" l="1"/>
  <c r="E42" i="1" s="1"/>
  <c r="G33" i="1"/>
  <c r="F33" i="1"/>
  <c r="D37" i="1"/>
  <c r="C48" i="3"/>
  <c r="B23" i="1"/>
  <c r="B37" i="1" s="1"/>
  <c r="F37" i="1" l="1"/>
  <c r="D42" i="1"/>
  <c r="B42" i="1"/>
  <c r="F42" i="1"/>
  <c r="G39" i="1" s="1"/>
  <c r="G40" i="1" s="1"/>
  <c r="B33" i="1"/>
</calcChain>
</file>

<file path=xl/sharedStrings.xml><?xml version="1.0" encoding="utf-8"?>
<sst xmlns="http://schemas.openxmlformats.org/spreadsheetml/2006/main" count="350" uniqueCount="203">
  <si>
    <t>ACTIVIDAD</t>
  </si>
  <si>
    <t>FECHA</t>
  </si>
  <si>
    <t>LUGAR</t>
  </si>
  <si>
    <t>BENEFICIARIOS</t>
  </si>
  <si>
    <t>AGRICULTURA COMPETITIVA</t>
  </si>
  <si>
    <t>PRODUCTORES</t>
  </si>
  <si>
    <t>TÉCNICOS</t>
  </si>
  <si>
    <t xml:space="preserve"> </t>
  </si>
  <si>
    <t>RECURSOS NATURALES</t>
  </si>
  <si>
    <t>ACCESO A LAS CIENCIAS MODERNAS</t>
  </si>
  <si>
    <t xml:space="preserve">SUB-TOTAL </t>
  </si>
  <si>
    <t>DEPARTAMENTO</t>
  </si>
  <si>
    <t>Dajabón</t>
  </si>
  <si>
    <t>Cant. Actividades</t>
  </si>
  <si>
    <t>CHARLAS:</t>
  </si>
  <si>
    <t>SOCIALIZACIONES:</t>
  </si>
  <si>
    <t>DÍAS DE CAMPO:</t>
  </si>
  <si>
    <t xml:space="preserve">TOTAL GENERAL </t>
  </si>
  <si>
    <t xml:space="preserve">CONSOLIDADO EJECUCIÓN CAPACITACIONES </t>
  </si>
  <si>
    <t>ACTIVIDADES</t>
  </si>
  <si>
    <t>CURSOS-TALLERES:</t>
  </si>
  <si>
    <t>CAPACITACIÓN Y DIFUSIÓN DE TECNOLOGÍAS</t>
  </si>
  <si>
    <t>PRODUCCIÓN ANIMAL</t>
  </si>
  <si>
    <t>Cumayasa, La Romana</t>
  </si>
  <si>
    <t>Azua</t>
  </si>
  <si>
    <t>TOTAL BENEFICIARIOS</t>
  </si>
  <si>
    <t>Mata Larga, San Francisco de Macorís</t>
  </si>
  <si>
    <t>San Juan de la Maguana</t>
  </si>
  <si>
    <t>TRIMESTRE ENERO-MARZO</t>
  </si>
  <si>
    <t>La Lima de Palmarejo, Santiago Rodríguez</t>
  </si>
  <si>
    <t>TOTAL BENEFICIARIOS:</t>
  </si>
  <si>
    <t>Monte Plata</t>
  </si>
  <si>
    <r>
      <rPr>
        <b/>
        <sz val="12"/>
        <color theme="1"/>
        <rFont val="Cambria"/>
        <family val="1"/>
      </rPr>
      <t>Curso</t>
    </r>
    <r>
      <rPr>
        <sz val="12"/>
        <color theme="1"/>
        <rFont val="Cambria"/>
        <family val="1"/>
      </rPr>
      <t xml:space="preserve"> “Manejo Tecnológico del Cultivo de Cacao”</t>
    </r>
  </si>
  <si>
    <t>Manabao, Jarabacoa</t>
  </si>
  <si>
    <t>ACTIVIDADES REALIZADAS</t>
  </si>
  <si>
    <t>DIPLOMADOS:</t>
  </si>
  <si>
    <t>2 al 6 de octubre</t>
  </si>
  <si>
    <t xml:space="preserve">Octubre 16 al 20 </t>
  </si>
  <si>
    <t>TRIMESTRE  OCTUBRE-DICIEMBRE  2017</t>
  </si>
  <si>
    <r>
      <t xml:space="preserve">Curso </t>
    </r>
    <r>
      <rPr>
        <sz val="11"/>
        <rFont val="Cambria"/>
        <family val="1"/>
        <scheme val="major"/>
      </rPr>
      <t>Agricultura Orgánica</t>
    </r>
  </si>
  <si>
    <r>
      <t xml:space="preserve">Curso </t>
    </r>
    <r>
      <rPr>
        <sz val="11"/>
        <color theme="1"/>
        <rFont val="Cambria"/>
        <family val="1"/>
        <scheme val="major"/>
      </rPr>
      <t xml:space="preserve">sobre Gestión de Suelos y Agua  </t>
    </r>
  </si>
  <si>
    <t>Octubre 6 y 7</t>
  </si>
  <si>
    <t>Octubre 13 y 14</t>
  </si>
  <si>
    <t>Octubre17 y 18</t>
  </si>
  <si>
    <t>Octubre 19 y 20</t>
  </si>
  <si>
    <t>Octubre 27 y 28</t>
  </si>
  <si>
    <t>Octubre 29 y 30</t>
  </si>
  <si>
    <t>Villa Los Almácigos, Santiago Rodríguez.</t>
  </si>
  <si>
    <t>La Piña, Santiago Rodríguez</t>
  </si>
  <si>
    <t>El Dajao, Santiago Rodríguez</t>
  </si>
  <si>
    <t>El Fundo, Santiago Rodríguez</t>
  </si>
  <si>
    <t>La Peonía, Santiago Rodríguez</t>
  </si>
  <si>
    <t>DIRECCIÓN EJECUTIVA</t>
  </si>
  <si>
    <r>
      <t xml:space="preserve">Charla </t>
    </r>
    <r>
      <rPr>
        <sz val="11"/>
        <color theme="1"/>
        <rFont val="Cambria"/>
        <family val="1"/>
      </rPr>
      <t>"Agricultura de Precisión"</t>
    </r>
  </si>
  <si>
    <t xml:space="preserve"> Octubre 20</t>
  </si>
  <si>
    <t>Facultad de Ciencias Agronómicas y Veterinarias UASD</t>
  </si>
  <si>
    <t>TRIMESTRE  OCTUBRE-DICIEMBRE 2017</t>
  </si>
  <si>
    <t xml:space="preserve"> Noviembre 2</t>
  </si>
  <si>
    <t>Estación Experimental Arroyo Loro, San Juan</t>
  </si>
  <si>
    <t xml:space="preserve"> Noviembre 3</t>
  </si>
  <si>
    <t>La Descubierta</t>
  </si>
  <si>
    <t xml:space="preserve"> Noviembre 11 y 12</t>
  </si>
  <si>
    <t xml:space="preserve"> Noviembre 17 y 18</t>
  </si>
  <si>
    <t>Neyba</t>
  </si>
  <si>
    <t xml:space="preserve"> Noviembre 24</t>
  </si>
  <si>
    <t>Del 30 de Noviembre al 1ero. de Diciembre</t>
  </si>
  <si>
    <t>Cumayasa</t>
  </si>
  <si>
    <t xml:space="preserve"> Octubre 17 al 26</t>
  </si>
  <si>
    <t>Paraíso, Barahona</t>
  </si>
  <si>
    <r>
      <t>Curso</t>
    </r>
    <r>
      <rPr>
        <sz val="11"/>
        <rFont val="Cambria"/>
        <family val="1"/>
        <scheme val="major"/>
      </rPr>
      <t xml:space="preserve"> sobre Protección Sostenible de Ovinos y Caprinos</t>
    </r>
  </si>
  <si>
    <t xml:space="preserve"> Noviembre 10-Diciembre 2</t>
  </si>
  <si>
    <t>El Limón, Jimaní.</t>
  </si>
  <si>
    <t>Universidad Tecnológica del Cibao Oriental , Cotuí.</t>
  </si>
  <si>
    <t>Instituto Agronómico San Ignacio de Loyola, San Cristóbal</t>
  </si>
  <si>
    <t>Instalaciones de la UASD en San Juan de la Maguana</t>
  </si>
  <si>
    <t xml:space="preserve"> Noviembre 11</t>
  </si>
  <si>
    <t xml:space="preserve"> Noviembre 12</t>
  </si>
  <si>
    <t xml:space="preserve"> Noviembre 22</t>
  </si>
  <si>
    <r>
      <rPr>
        <b/>
        <sz val="11"/>
        <rFont val="Cambria"/>
        <family val="1"/>
      </rPr>
      <t>Curso</t>
    </r>
    <r>
      <rPr>
        <sz val="11"/>
        <rFont val="Cambria"/>
        <family val="1"/>
      </rPr>
      <t xml:space="preserve"> Manejo Tecnológico del Cultivo de Pitahaya</t>
    </r>
  </si>
  <si>
    <r>
      <rPr>
        <b/>
        <sz val="11"/>
        <color rgb="FF000000"/>
        <rFont val="Cambria"/>
        <family val="1"/>
        <scheme val="major"/>
      </rPr>
      <t>Curso</t>
    </r>
    <r>
      <rPr>
        <sz val="11"/>
        <color rgb="FF000000"/>
        <rFont val="Cambria"/>
        <family val="1"/>
        <scheme val="major"/>
      </rPr>
      <t xml:space="preserve"> Manejo de Cosecha y Postcosecha en el Cultivo del Cacao"</t>
    </r>
  </si>
  <si>
    <r>
      <t xml:space="preserve">Curso </t>
    </r>
    <r>
      <rPr>
        <sz val="11"/>
        <rFont val="Cambria"/>
        <family val="1"/>
        <scheme val="major"/>
      </rPr>
      <t>"Producción de Piña" para técnicos</t>
    </r>
  </si>
  <si>
    <t xml:space="preserve"> Noviembre 30 y 1ero. de Diciembre</t>
  </si>
  <si>
    <r>
      <rPr>
        <b/>
        <sz val="11"/>
        <rFont val="Cambria"/>
        <family val="1"/>
        <scheme val="major"/>
      </rPr>
      <t>4to Diplomado</t>
    </r>
    <r>
      <rPr>
        <sz val="11"/>
        <rFont val="Cambria"/>
        <family val="1"/>
        <scheme val="major"/>
      </rPr>
      <t xml:space="preserve"> "Fortalecimiento de Capacidades en el Uso de Buenas Prácticas Agrícolas, Manufactureras y Comercialización para Café de Exportación en R. D."</t>
    </r>
  </si>
  <si>
    <r>
      <rPr>
        <b/>
        <sz val="11"/>
        <rFont val="Cambria"/>
        <family val="1"/>
        <scheme val="major"/>
      </rPr>
      <t>Socialización</t>
    </r>
    <r>
      <rPr>
        <sz val="11"/>
        <rFont val="Cambria"/>
        <family val="1"/>
        <scheme val="major"/>
      </rPr>
      <t xml:space="preserve"> de Resultados de Investigación de tres proyectos de habichuela</t>
    </r>
  </si>
  <si>
    <r>
      <rPr>
        <b/>
        <sz val="11"/>
        <rFont val="Cambria"/>
        <family val="1"/>
        <scheme val="major"/>
      </rPr>
      <t xml:space="preserve">Curso </t>
    </r>
    <r>
      <rPr>
        <sz val="11"/>
        <rFont val="Cambria"/>
        <family val="1"/>
        <scheme val="major"/>
      </rPr>
      <t>"Manejo de Apiarios para productores"</t>
    </r>
  </si>
  <si>
    <r>
      <t>C</t>
    </r>
    <r>
      <rPr>
        <b/>
        <sz val="11"/>
        <rFont val="Cambria"/>
        <family val="1"/>
        <scheme val="major"/>
      </rPr>
      <t xml:space="preserve">urso </t>
    </r>
    <r>
      <rPr>
        <sz val="11"/>
        <rFont val="Cambria"/>
        <family val="1"/>
        <scheme val="major"/>
      </rPr>
      <t>"Producción de Limones" para productores y técnicos</t>
    </r>
  </si>
  <si>
    <t>CONSEJO NACIONAL DE INVESTIGACIONES AGROPECUARIAS Y FORESTALES</t>
  </si>
  <si>
    <t>TRIMESTRE ENERO - MARZO 2018</t>
  </si>
  <si>
    <t>UASD Barahona</t>
  </si>
  <si>
    <t>Barahona</t>
  </si>
  <si>
    <t xml:space="preserve"> Enero 27</t>
  </si>
  <si>
    <t xml:space="preserve"> Enero 26</t>
  </si>
  <si>
    <t>Enero                      19 y 20</t>
  </si>
  <si>
    <t>Enero                        24 y 25</t>
  </si>
  <si>
    <t>Enero 17 y 18</t>
  </si>
  <si>
    <t>La Ceiba de Bonet de Villa Los Almácigos, Santiago Rodríguez</t>
  </si>
  <si>
    <t xml:space="preserve">La Ceiba de Bonet, Villa Los Almácigos, Santiago Rodríguez </t>
  </si>
  <si>
    <t xml:space="preserve">CECARA, Santiago </t>
  </si>
  <si>
    <t xml:space="preserve">CAPACITACIÓN Y DIFUSIÓN DE TECNOLOGÍA  </t>
  </si>
  <si>
    <t>Aguas Negras, Pedernales</t>
  </si>
  <si>
    <t>Santiago</t>
  </si>
  <si>
    <t>Febrero 2 y 3</t>
  </si>
  <si>
    <t>Jimaní</t>
  </si>
  <si>
    <t xml:space="preserve"> Febrero 19, 20 y 21</t>
  </si>
  <si>
    <t xml:space="preserve">Febrero 1 y 2 </t>
  </si>
  <si>
    <t xml:space="preserve">Febrero 3 y 4 </t>
  </si>
  <si>
    <t xml:space="preserve"> Febrero 28</t>
  </si>
  <si>
    <t>Baní</t>
  </si>
  <si>
    <r>
      <t xml:space="preserve">Curso </t>
    </r>
    <r>
      <rPr>
        <sz val="11"/>
        <color theme="1"/>
        <rFont val="Cambria"/>
        <family val="1"/>
        <scheme val="major"/>
      </rPr>
      <t>de Producción de Limones para Productores</t>
    </r>
  </si>
  <si>
    <r>
      <t xml:space="preserve">Curso </t>
    </r>
    <r>
      <rPr>
        <sz val="11"/>
        <color theme="1"/>
        <rFont val="Cambria"/>
        <family val="1"/>
        <scheme val="major"/>
      </rPr>
      <t>de Agricultura Orgánica</t>
    </r>
  </si>
  <si>
    <r>
      <t xml:space="preserve">Curso </t>
    </r>
    <r>
      <rPr>
        <sz val="11"/>
        <color theme="1"/>
        <rFont val="Cambria"/>
        <family val="1"/>
        <scheme val="major"/>
      </rPr>
      <t>Gestión de Suelos y Agua</t>
    </r>
  </si>
  <si>
    <r>
      <t xml:space="preserve">Curso </t>
    </r>
    <r>
      <rPr>
        <sz val="11"/>
        <color theme="1"/>
        <rFont val="Cambria"/>
        <family val="1"/>
        <scheme val="major"/>
      </rPr>
      <t>de Agricultura Orgánica para productores de pitahaya</t>
    </r>
  </si>
  <si>
    <r>
      <t xml:space="preserve">Curso </t>
    </r>
    <r>
      <rPr>
        <sz val="11"/>
        <color theme="1"/>
        <rFont val="Cambria"/>
        <family val="1"/>
        <scheme val="major"/>
      </rPr>
      <t>de Certificación Orgánica de Fincas de Pitahaya</t>
    </r>
  </si>
  <si>
    <r>
      <t xml:space="preserve">Curso-Taller </t>
    </r>
    <r>
      <rPr>
        <sz val="11"/>
        <color theme="1"/>
        <rFont val="Cambria"/>
        <family val="1"/>
        <scheme val="major"/>
      </rPr>
      <t>"Manejo Tecnológico del Cultivo de Cacao"</t>
    </r>
  </si>
  <si>
    <t xml:space="preserve"> Marzo 8</t>
  </si>
  <si>
    <t>San Cristóbal</t>
  </si>
  <si>
    <t xml:space="preserve"> Marzo 9</t>
  </si>
  <si>
    <t>5 al 10 de Marzo</t>
  </si>
  <si>
    <t>8 y 9 de Marzo</t>
  </si>
  <si>
    <r>
      <rPr>
        <b/>
        <sz val="11"/>
        <color theme="1"/>
        <rFont val="Cambria"/>
        <family val="1"/>
        <scheme val="major"/>
      </rPr>
      <t>Curso</t>
    </r>
    <r>
      <rPr>
        <sz val="11"/>
        <color theme="1"/>
        <rFont val="Cambria"/>
        <family val="1"/>
        <scheme val="major"/>
      </rPr>
      <t xml:space="preserve"> sobre Manejo Tecnológico del Cultivo del Limón</t>
    </r>
  </si>
  <si>
    <t>Marzo 14 y 15</t>
  </si>
  <si>
    <t>Los Montones, San José de las Matas</t>
  </si>
  <si>
    <r>
      <rPr>
        <b/>
        <sz val="11"/>
        <color theme="1"/>
        <rFont val="Cambria"/>
        <family val="1"/>
        <scheme val="major"/>
      </rPr>
      <t>Curso</t>
    </r>
    <r>
      <rPr>
        <sz val="11"/>
        <color theme="1"/>
        <rFont val="Cambria"/>
        <family val="1"/>
        <scheme val="major"/>
      </rPr>
      <t xml:space="preserve"> "Desarrollo de la Producción Sostenible de Café"</t>
    </r>
  </si>
  <si>
    <r>
      <rPr>
        <b/>
        <sz val="11"/>
        <rFont val="Cambria"/>
        <family val="1"/>
        <scheme val="major"/>
      </rPr>
      <t>Curso</t>
    </r>
    <r>
      <rPr>
        <sz val="11"/>
        <rFont val="Cambria"/>
        <family val="1"/>
        <scheme val="major"/>
      </rPr>
      <t xml:space="preserve"> "Producción y Manejo Sostenible de Ovinos y Caprinos </t>
    </r>
  </si>
  <si>
    <t>9 de Marzo al 7 de Abril</t>
  </si>
  <si>
    <t>Uvero, Montecristi</t>
  </si>
  <si>
    <t xml:space="preserve"> Marzo 23</t>
  </si>
  <si>
    <t>19 al 24 de Marzo</t>
  </si>
  <si>
    <t>Angostura,Jarabacoa</t>
  </si>
  <si>
    <t>TRIMESTRE ABRIL - JUNIO  2018</t>
  </si>
  <si>
    <t>9 al 13 de Abril</t>
  </si>
  <si>
    <t>Estación Experimental Mata Larga, San Francisco de Macorís.</t>
  </si>
  <si>
    <r>
      <rPr>
        <b/>
        <sz val="11"/>
        <rFont val="Cambria"/>
        <family val="1"/>
        <scheme val="major"/>
      </rPr>
      <t>Charla</t>
    </r>
    <r>
      <rPr>
        <sz val="11"/>
        <rFont val="Cambria"/>
        <family val="1"/>
        <scheme val="major"/>
      </rPr>
      <t xml:space="preserve"> Ganadería de Precisión: Presente y Futuro</t>
    </r>
  </si>
  <si>
    <r>
      <rPr>
        <b/>
        <sz val="11"/>
        <rFont val="Cambria"/>
        <family val="1"/>
        <scheme val="major"/>
      </rPr>
      <t xml:space="preserve">Seminario-Taller </t>
    </r>
    <r>
      <rPr>
        <sz val="11"/>
        <rFont val="Cambria"/>
        <family val="1"/>
        <scheme val="major"/>
      </rPr>
      <t>Producción de Ovinos y Caprinos en R.D.</t>
    </r>
  </si>
  <si>
    <t xml:space="preserve"> Abril 17</t>
  </si>
  <si>
    <t xml:space="preserve"> Abril 19</t>
  </si>
  <si>
    <t>Santo Domingo, D.N.</t>
  </si>
  <si>
    <r>
      <rPr>
        <b/>
        <sz val="11"/>
        <rFont val="Cambria"/>
        <family val="1"/>
        <scheme val="major"/>
      </rPr>
      <t>Curso</t>
    </r>
    <r>
      <rPr>
        <sz val="11"/>
        <rFont val="Cambria"/>
        <family val="1"/>
        <scheme val="major"/>
      </rPr>
      <t xml:space="preserve"> de Redacción de Proyectos de Investigación</t>
    </r>
  </si>
  <si>
    <t>UTECO, Cotuí.</t>
  </si>
  <si>
    <r>
      <rPr>
        <b/>
        <sz val="11"/>
        <color rgb="FF000000"/>
        <rFont val="Cambria"/>
        <family val="1"/>
        <scheme val="major"/>
      </rPr>
      <t>Curso</t>
    </r>
    <r>
      <rPr>
        <sz val="11"/>
        <color rgb="FF000000"/>
        <rFont val="Cambria"/>
        <family val="1"/>
        <scheme val="major"/>
      </rPr>
      <t xml:space="preserve"> sobre Manejo Tecnológico del Cultivo de Cacao</t>
    </r>
  </si>
  <si>
    <r>
      <rPr>
        <b/>
        <sz val="11"/>
        <color theme="1"/>
        <rFont val="Cambria"/>
        <family val="1"/>
        <scheme val="major"/>
      </rPr>
      <t>Charla</t>
    </r>
    <r>
      <rPr>
        <sz val="11"/>
        <rFont val="Cambria"/>
        <family val="1"/>
        <scheme val="major"/>
      </rPr>
      <t xml:space="preserve"> Prevención de Intoxicaciones en el Uso y Manejo de Plaguicidas en Agricultura</t>
    </r>
  </si>
  <si>
    <t>SEMINARIOS</t>
  </si>
  <si>
    <r>
      <rPr>
        <b/>
        <sz val="11"/>
        <rFont val="Cambria"/>
        <family val="1"/>
        <scheme val="major"/>
      </rPr>
      <t>Curso</t>
    </r>
    <r>
      <rPr>
        <sz val="11"/>
        <rFont val="Cambria"/>
        <family val="1"/>
        <scheme val="major"/>
      </rPr>
      <t xml:space="preserve"> de Estadísticas para Estudiantes Universitarios</t>
    </r>
  </si>
  <si>
    <t>TOTAL ACTIVIDADES</t>
  </si>
  <si>
    <t>28 Abril al 12 de Mayo</t>
  </si>
  <si>
    <r>
      <t>23 de Marzo</t>
    </r>
    <r>
      <rPr>
        <sz val="14"/>
        <color theme="1"/>
        <rFont val="Cambria"/>
        <family val="1"/>
        <scheme val="major"/>
      </rPr>
      <t xml:space="preserve"> </t>
    </r>
  </si>
  <si>
    <t xml:space="preserve">27 de Marzo </t>
  </si>
  <si>
    <t>HORAS DE CAPACITA-CIÓN</t>
  </si>
  <si>
    <t>TOTAL HORAS CAPACITACIÓN:</t>
  </si>
  <si>
    <r>
      <rPr>
        <b/>
        <sz val="11"/>
        <rFont val="Cambria"/>
        <family val="1"/>
        <scheme val="major"/>
      </rPr>
      <t>Socialización</t>
    </r>
    <r>
      <rPr>
        <sz val="11"/>
        <rFont val="Cambria"/>
        <family val="1"/>
        <scheme val="major"/>
      </rPr>
      <t xml:space="preserve"> de cinco (5) proyectos de generación de tecnologías en invernaderos</t>
    </r>
  </si>
  <si>
    <r>
      <t xml:space="preserve">Curso </t>
    </r>
    <r>
      <rPr>
        <sz val="11"/>
        <rFont val="Cambria"/>
        <family val="1"/>
        <scheme val="major"/>
      </rPr>
      <t>sobre Manejo Tecnológico del Cultivo de Cacao</t>
    </r>
  </si>
  <si>
    <r>
      <t xml:space="preserve">Curso </t>
    </r>
    <r>
      <rPr>
        <sz val="11"/>
        <rFont val="Cambria"/>
        <family val="1"/>
        <scheme val="major"/>
      </rPr>
      <t>sobre Manejo Tecnológico del Cultivo de Musáceas</t>
    </r>
  </si>
  <si>
    <r>
      <rPr>
        <b/>
        <sz val="11"/>
        <color theme="1"/>
        <rFont val="Cambria"/>
        <family val="1"/>
        <scheme val="major"/>
      </rPr>
      <t xml:space="preserve">Curso </t>
    </r>
    <r>
      <rPr>
        <sz val="11"/>
        <color theme="1"/>
        <rFont val="Cambria"/>
        <family val="1"/>
        <scheme val="major"/>
      </rPr>
      <t>Manejo Tecnológico Cultivo del Limón.</t>
    </r>
  </si>
  <si>
    <t xml:space="preserve"> 7 y 8 de Mayo</t>
  </si>
  <si>
    <t xml:space="preserve"> 9 y 10 de Mayo</t>
  </si>
  <si>
    <t>Mayo 22 y 23</t>
  </si>
  <si>
    <t>Centro Cultural de Tamayo</t>
  </si>
  <si>
    <t>Estación Experimental Palo Alto, Barahona.</t>
  </si>
  <si>
    <t>Padre Las Casas.</t>
  </si>
  <si>
    <r>
      <t xml:space="preserve">Curso </t>
    </r>
    <r>
      <rPr>
        <sz val="11"/>
        <rFont val="Cambria"/>
        <family val="1"/>
        <scheme val="major"/>
      </rPr>
      <t>de Producción y Manejo Sostenible de Ovinos y Caprinos</t>
    </r>
    <r>
      <rPr>
        <b/>
        <sz val="11"/>
        <rFont val="Cambria"/>
        <family val="1"/>
        <scheme val="major"/>
      </rPr>
      <t xml:space="preserve"> </t>
    </r>
  </si>
  <si>
    <t xml:space="preserve"> 18 de Mayo al 9 de Junio</t>
  </si>
  <si>
    <t>Chalona, San Juan de la Maguana</t>
  </si>
  <si>
    <t xml:space="preserve"> 18 de Mayo </t>
  </si>
  <si>
    <t>Jarabacoa</t>
  </si>
  <si>
    <t>30 de Abril al 4 de Mayo</t>
  </si>
  <si>
    <t xml:space="preserve">CAPACITADOS </t>
  </si>
  <si>
    <t xml:space="preserve">Técnicos </t>
  </si>
  <si>
    <t>Productores</t>
  </si>
  <si>
    <t>Totales</t>
  </si>
  <si>
    <r>
      <rPr>
        <b/>
        <sz val="11"/>
        <color theme="1"/>
        <rFont val="Cambria"/>
        <family val="1"/>
        <scheme val="major"/>
      </rPr>
      <t xml:space="preserve">Curso </t>
    </r>
    <r>
      <rPr>
        <sz val="11"/>
        <color theme="1"/>
        <rFont val="Cambria"/>
        <family val="1"/>
        <scheme val="major"/>
      </rPr>
      <t>Manejo Tecnológico Cultivo del Mango.</t>
    </r>
  </si>
  <si>
    <t xml:space="preserve"> Junio 12 y 13</t>
  </si>
  <si>
    <t>Estación Experimental Matanzas, Baní.</t>
  </si>
  <si>
    <t>Constanza</t>
  </si>
  <si>
    <t xml:space="preserve"> 8 de Junio</t>
  </si>
  <si>
    <t>Total por actividad</t>
  </si>
  <si>
    <t>TRIMESTRE JULIO-SEPTIEMBRE  2018</t>
  </si>
  <si>
    <t>13 y 14 de Julio</t>
  </si>
  <si>
    <t>Productores Líderes</t>
  </si>
  <si>
    <r>
      <rPr>
        <b/>
        <sz val="11"/>
        <rFont val="Cambria"/>
        <family val="1"/>
      </rPr>
      <t xml:space="preserve">Curso </t>
    </r>
    <r>
      <rPr>
        <sz val="11"/>
        <rFont val="Cambria"/>
        <family val="1"/>
      </rPr>
      <t>Asociatividad para el Desarrollo Rural Sostenible</t>
    </r>
  </si>
  <si>
    <t>25 al 27 de Julio</t>
  </si>
  <si>
    <t>29 al 31 de Agosto</t>
  </si>
  <si>
    <t xml:space="preserve"> 17 y 18 de Agosto</t>
  </si>
  <si>
    <r>
      <rPr>
        <b/>
        <sz val="11"/>
        <rFont val="Cambria"/>
        <family val="1"/>
        <scheme val="major"/>
      </rPr>
      <t xml:space="preserve">Curso </t>
    </r>
    <r>
      <rPr>
        <sz val="11"/>
        <rFont val="Cambria"/>
        <family val="1"/>
        <scheme val="major"/>
      </rPr>
      <t>Asociatividad para el Desarrollo Rural Sostenible</t>
    </r>
  </si>
  <si>
    <t>Santiago Rodríguez</t>
  </si>
  <si>
    <t>24 Agosto al 1ero.  Septiembre</t>
  </si>
  <si>
    <t>Sabana Cruz, Montecristi</t>
  </si>
  <si>
    <t>21 y 22 de sept</t>
  </si>
  <si>
    <r>
      <rPr>
        <b/>
        <sz val="11"/>
        <rFont val="Cambria"/>
        <family val="1"/>
        <scheme val="major"/>
      </rPr>
      <t>Curso</t>
    </r>
    <r>
      <rPr>
        <sz val="11"/>
        <rFont val="Cambria"/>
        <family val="1"/>
        <scheme val="major"/>
      </rPr>
      <t xml:space="preserve"> Manejo Tecnológico del Cultivo de Pitahaya</t>
    </r>
  </si>
  <si>
    <t>CODIA, Santiago</t>
  </si>
  <si>
    <t xml:space="preserve">COSTO LOGÍSTICO EROGADO  (RD$) </t>
  </si>
  <si>
    <t xml:space="preserve">COSTO FACILITADORES  EROGADO               (RD$) </t>
  </si>
  <si>
    <t>28 y 29 de sept</t>
  </si>
  <si>
    <t>CONACADO, Hato Mayor del Rey</t>
  </si>
  <si>
    <t>28 Septiembre al 20 Octubre</t>
  </si>
  <si>
    <t>San pedro de Macoris</t>
  </si>
  <si>
    <t xml:space="preserve">TOTAL  </t>
  </si>
  <si>
    <t>Legislación  ISR (10% sobre costo  facilitadores)</t>
  </si>
  <si>
    <t>TOTAL  GENERAL</t>
  </si>
  <si>
    <t>TRANSFERENCIA TECNOLÓGICA</t>
  </si>
  <si>
    <r>
      <rPr>
        <b/>
        <sz val="11"/>
        <color theme="1"/>
        <rFont val="Cambria"/>
        <family val="1"/>
        <scheme val="major"/>
      </rPr>
      <t xml:space="preserve">Trans. Tecn. </t>
    </r>
    <r>
      <rPr>
        <sz val="11"/>
        <color theme="1"/>
        <rFont val="Cambria"/>
        <family val="1"/>
        <scheme val="major"/>
      </rPr>
      <t>Manejo Tecnológico Cultivo del Limón.</t>
    </r>
  </si>
  <si>
    <r>
      <t xml:space="preserve">Transf. Tecn. </t>
    </r>
    <r>
      <rPr>
        <sz val="11"/>
        <rFont val="Cambria"/>
        <family val="1"/>
        <scheme val="major"/>
      </rPr>
      <t>Manejo Orgánico del Cultivo del Limón</t>
    </r>
  </si>
  <si>
    <t>Nota: El monto  no incluye viáticos, combustible y alojamiento del personal CONIAF</t>
  </si>
  <si>
    <r>
      <t xml:space="preserve">Transf. Tecn. </t>
    </r>
    <r>
      <rPr>
        <sz val="11"/>
        <rFont val="Cambria"/>
        <family val="1"/>
        <scheme val="major"/>
      </rPr>
      <t xml:space="preserve"> Producción y Manejo Sostenible de Ovinos y Caprinos</t>
    </r>
    <r>
      <rPr>
        <b/>
        <sz val="11"/>
        <rFont val="Cambria"/>
        <family val="1"/>
        <scheme val="maj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</si>
</sst>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[Red]#,##0.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rgb="FF000000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1"/>
      <name val="Cambria"/>
      <family val="1"/>
    </font>
    <font>
      <sz val="11"/>
      <color theme="1"/>
      <name val="Times New Roman"/>
      <family val="1"/>
    </font>
    <font>
      <b/>
      <sz val="11"/>
      <name val="Cambria"/>
      <family val="1"/>
    </font>
    <font>
      <sz val="14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12"/>
      <name val="Calibri"/>
      <family val="2"/>
      <scheme val="minor"/>
    </font>
    <font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9"/>
      <name val="Cambria"/>
      <family val="1"/>
      <scheme val="major"/>
    </font>
    <font>
      <sz val="9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22" fillId="0" borderId="0" applyFont="0" applyFill="0" applyBorder="0" applyAlignment="0" applyProtection="0"/>
  </cellStyleXfs>
  <cellXfs count="29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5" fillId="2" borderId="3" xfId="0" applyFont="1" applyFill="1" applyBorder="1"/>
    <xf numFmtId="0" fontId="5" fillId="2" borderId="5" xfId="0" applyFont="1" applyFill="1" applyBorder="1"/>
    <xf numFmtId="0" fontId="2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" fontId="1" fillId="0" borderId="13" xfId="0" applyNumberFormat="1" applyFont="1" applyFill="1" applyBorder="1" applyAlignment="1">
      <alignment horizontal="center" vertical="center" wrapText="1"/>
    </xf>
    <xf numFmtId="4" fontId="1" fillId="0" borderId="0" xfId="0" applyNumberFormat="1" applyFont="1"/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7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" fontId="1" fillId="0" borderId="1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17" fontId="3" fillId="0" borderId="13" xfId="0" applyNumberFormat="1" applyFont="1" applyBorder="1" applyAlignment="1">
      <alignment horizontal="center" vertical="center" wrapText="1"/>
    </xf>
    <xf numFmtId="17" fontId="3" fillId="0" borderId="17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0" fontId="11" fillId="0" borderId="22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3" borderId="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left" vertical="center"/>
    </xf>
    <xf numFmtId="0" fontId="9" fillId="0" borderId="1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left"/>
    </xf>
    <xf numFmtId="0" fontId="1" fillId="0" borderId="2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5" fillId="0" borderId="39" xfId="0" applyFont="1" applyBorder="1" applyAlignment="1">
      <alignment horizontal="center" wrapText="1"/>
    </xf>
    <xf numFmtId="17" fontId="11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wrapText="1"/>
    </xf>
    <xf numFmtId="0" fontId="18" fillId="0" borderId="13" xfId="0" applyFont="1" applyBorder="1" applyAlignment="1">
      <alignment horizontal="center" vertical="center" wrapText="1"/>
    </xf>
    <xf numFmtId="17" fontId="18" fillId="0" borderId="13" xfId="0" applyNumberFormat="1" applyFont="1" applyBorder="1" applyAlignment="1">
      <alignment horizontal="center" vertical="center" wrapText="1"/>
    </xf>
    <xf numFmtId="17" fontId="19" fillId="4" borderId="13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17" fontId="3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17" fontId="1" fillId="0" borderId="24" xfId="0" applyNumberFormat="1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3" fontId="2" fillId="5" borderId="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7" fontId="1" fillId="4" borderId="6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5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17" fontId="1" fillId="0" borderId="6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17" fontId="3" fillId="0" borderId="6" xfId="0" applyNumberFormat="1" applyFont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5" fillId="5" borderId="3" xfId="0" applyFont="1" applyFill="1" applyBorder="1"/>
    <xf numFmtId="0" fontId="5" fillId="5" borderId="5" xfId="0" applyFont="1" applyFill="1" applyBorder="1"/>
    <xf numFmtId="0" fontId="2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horizontal="center" vertical="center" wrapText="1"/>
    </xf>
    <xf numFmtId="17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justify" vertical="center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7" fontId="1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/>
    <xf numFmtId="0" fontId="9" fillId="0" borderId="6" xfId="0" applyFont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9" fillId="4" borderId="18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17" fontId="9" fillId="4" borderId="6" xfId="0" applyNumberFormat="1" applyFont="1" applyFill="1" applyBorder="1" applyAlignment="1">
      <alignment horizontal="center" vertical="center" wrapText="1"/>
    </xf>
    <xf numFmtId="17" fontId="9" fillId="4" borderId="8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64" fontId="9" fillId="0" borderId="6" xfId="1" applyNumberFormat="1" applyFont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0" fillId="0" borderId="27" xfId="0" applyBorder="1"/>
    <xf numFmtId="0" fontId="2" fillId="5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0" fillId="0" borderId="6" xfId="0" applyFont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3" fontId="0" fillId="0" borderId="0" xfId="0" applyNumberForma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6" xfId="0" applyFont="1" applyBorder="1" applyAlignment="1">
      <alignment horizontal="center"/>
    </xf>
    <xf numFmtId="0" fontId="27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/>
    </xf>
    <xf numFmtId="0" fontId="7" fillId="5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8" fillId="6" borderId="6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5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6" fillId="5" borderId="3" xfId="0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10" fillId="5" borderId="6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43" fontId="9" fillId="4" borderId="6" xfId="1" applyFont="1" applyFill="1" applyBorder="1" applyAlignment="1">
      <alignment horizontal="center" vertical="center" wrapText="1"/>
    </xf>
    <xf numFmtId="164" fontId="9" fillId="4" borderId="6" xfId="1" applyNumberFormat="1" applyFont="1" applyFill="1" applyBorder="1" applyAlignment="1">
      <alignment horizontal="center" vertical="center" wrapText="1"/>
    </xf>
    <xf numFmtId="164" fontId="2" fillId="5" borderId="6" xfId="0" applyNumberFormat="1" applyFont="1" applyFill="1" applyBorder="1"/>
    <xf numFmtId="0" fontId="2" fillId="5" borderId="6" xfId="0" applyFont="1" applyFill="1" applyBorder="1" applyAlignment="1">
      <alignment horizontal="center"/>
    </xf>
    <xf numFmtId="4" fontId="2" fillId="5" borderId="6" xfId="0" applyNumberFormat="1" applyFont="1" applyFill="1" applyBorder="1"/>
    <xf numFmtId="0" fontId="8" fillId="5" borderId="45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0" fontId="30" fillId="5" borderId="6" xfId="0" applyFont="1" applyFill="1" applyBorder="1" applyAlignment="1">
      <alignment horizontal="center" vertical="center" wrapText="1"/>
    </xf>
    <xf numFmtId="43" fontId="1" fillId="0" borderId="6" xfId="1" applyFont="1" applyBorder="1" applyAlignment="1">
      <alignment vertical="center"/>
    </xf>
    <xf numFmtId="0" fontId="1" fillId="0" borderId="6" xfId="0" applyFont="1" applyBorder="1"/>
    <xf numFmtId="4" fontId="9" fillId="0" borderId="6" xfId="0" applyNumberFormat="1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164" fontId="2" fillId="4" borderId="6" xfId="0" applyNumberFormat="1" applyFont="1" applyFill="1" applyBorder="1"/>
    <xf numFmtId="9" fontId="10" fillId="4" borderId="7" xfId="0" applyNumberFormat="1" applyFont="1" applyFill="1" applyBorder="1" applyAlignment="1">
      <alignment horizontal="center" vertical="center" wrapText="1"/>
    </xf>
    <xf numFmtId="9" fontId="10" fillId="4" borderId="27" xfId="0" applyNumberFormat="1" applyFont="1" applyFill="1" applyBorder="1" applyAlignment="1">
      <alignment horizontal="center" vertical="center" wrapText="1"/>
    </xf>
    <xf numFmtId="9" fontId="10" fillId="4" borderId="8" xfId="0" applyNumberFormat="1" applyFont="1" applyFill="1" applyBorder="1" applyAlignment="1">
      <alignment horizontal="center" vertical="center" wrapText="1"/>
    </xf>
    <xf numFmtId="0" fontId="0" fillId="4" borderId="6" xfId="0" applyFill="1" applyBorder="1"/>
    <xf numFmtId="43" fontId="2" fillId="4" borderId="8" xfId="1" applyFont="1" applyFill="1" applyBorder="1"/>
    <xf numFmtId="0" fontId="2" fillId="4" borderId="7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43" fontId="2" fillId="4" borderId="7" xfId="0" applyNumberFormat="1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10" fillId="5" borderId="7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1" fillId="0" borderId="45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workbookViewId="0">
      <selection activeCell="D35" sqref="D35:F42"/>
    </sheetView>
  </sheetViews>
  <sheetFormatPr baseColWidth="10" defaultRowHeight="15" x14ac:dyDescent="0.25"/>
  <cols>
    <col min="1" max="1" width="20.42578125" customWidth="1"/>
    <col min="2" max="2" width="6.42578125" customWidth="1"/>
    <col min="3" max="3" width="35" customWidth="1"/>
    <col min="4" max="4" width="15" customWidth="1"/>
    <col min="5" max="5" width="19.5703125" customWidth="1"/>
    <col min="6" max="6" width="11.140625" customWidth="1"/>
    <col min="7" max="7" width="14.85546875" customWidth="1"/>
  </cols>
  <sheetData>
    <row r="1" spans="1:9" ht="24.75" customHeight="1" x14ac:dyDescent="0.3">
      <c r="A1" s="214" t="s">
        <v>18</v>
      </c>
      <c r="B1" s="214"/>
      <c r="C1" s="214"/>
      <c r="D1" s="214"/>
      <c r="E1" s="214"/>
      <c r="F1" s="214"/>
      <c r="G1" s="214"/>
    </row>
    <row r="2" spans="1:9" ht="17.25" customHeight="1" x14ac:dyDescent="0.3">
      <c r="A2" s="214" t="s">
        <v>87</v>
      </c>
      <c r="B2" s="214"/>
      <c r="C2" s="214"/>
      <c r="D2" s="214"/>
      <c r="E2" s="214"/>
      <c r="F2" s="214"/>
      <c r="G2" s="214"/>
    </row>
    <row r="3" spans="1:9" ht="15" customHeight="1" thickBot="1" x14ac:dyDescent="0.35">
      <c r="C3" s="3"/>
    </row>
    <row r="4" spans="1:9" ht="15.75" customHeight="1" thickBot="1" x14ac:dyDescent="0.3">
      <c r="A4" s="219" t="s">
        <v>11</v>
      </c>
      <c r="B4" s="216" t="s">
        <v>13</v>
      </c>
      <c r="C4" s="219" t="s">
        <v>0</v>
      </c>
      <c r="D4" s="219" t="s">
        <v>1</v>
      </c>
      <c r="E4" s="219" t="s">
        <v>2</v>
      </c>
      <c r="F4" s="215" t="s">
        <v>3</v>
      </c>
      <c r="G4" s="215"/>
    </row>
    <row r="5" spans="1:9" ht="6" customHeight="1" thickBot="1" x14ac:dyDescent="0.3">
      <c r="A5" s="220"/>
      <c r="B5" s="216"/>
      <c r="C5" s="220"/>
      <c r="D5" s="220"/>
      <c r="E5" s="220"/>
      <c r="F5" s="215"/>
      <c r="G5" s="215"/>
    </row>
    <row r="6" spans="1:9" ht="20.25" customHeight="1" thickBot="1" x14ac:dyDescent="0.3">
      <c r="A6" s="221"/>
      <c r="B6" s="216"/>
      <c r="C6" s="221"/>
      <c r="D6" s="221"/>
      <c r="E6" s="221"/>
      <c r="F6" s="131" t="s">
        <v>6</v>
      </c>
      <c r="G6" s="131" t="s">
        <v>5</v>
      </c>
    </row>
    <row r="7" spans="1:9" ht="31.5" customHeight="1" thickBot="1" x14ac:dyDescent="0.3">
      <c r="A7" s="210" t="s">
        <v>4</v>
      </c>
      <c r="B7" s="132">
        <v>1</v>
      </c>
      <c r="C7" s="125" t="s">
        <v>113</v>
      </c>
      <c r="D7" s="126" t="s">
        <v>103</v>
      </c>
      <c r="E7" s="127" t="s">
        <v>99</v>
      </c>
      <c r="F7" s="127">
        <v>21</v>
      </c>
      <c r="G7" s="127">
        <v>11</v>
      </c>
      <c r="H7" s="1"/>
      <c r="I7" s="1"/>
    </row>
    <row r="8" spans="1:9" ht="31.5" customHeight="1" thickBot="1" x14ac:dyDescent="0.3">
      <c r="A8" s="211"/>
      <c r="B8" s="132">
        <v>1</v>
      </c>
      <c r="C8" s="127" t="s">
        <v>119</v>
      </c>
      <c r="D8" s="133" t="s">
        <v>120</v>
      </c>
      <c r="E8" s="129" t="s">
        <v>121</v>
      </c>
      <c r="F8" s="129">
        <v>13</v>
      </c>
      <c r="G8" s="129">
        <v>22</v>
      </c>
      <c r="H8" s="1"/>
      <c r="I8" s="1"/>
    </row>
    <row r="9" spans="1:9" ht="15.75" thickBot="1" x14ac:dyDescent="0.3">
      <c r="A9" s="116" t="s">
        <v>10</v>
      </c>
      <c r="B9" s="116">
        <f>SUM(B7:B8)</f>
        <v>2</v>
      </c>
      <c r="C9" s="116" t="s">
        <v>7</v>
      </c>
      <c r="D9" s="116"/>
      <c r="E9" s="116"/>
      <c r="F9" s="116">
        <f>SUM(F7:F8)</f>
        <v>34</v>
      </c>
      <c r="G9" s="116">
        <f>SUM(G7:G8)</f>
        <v>33</v>
      </c>
      <c r="H9" s="1"/>
      <c r="I9" s="1"/>
    </row>
    <row r="10" spans="1:9" ht="30" customHeight="1" thickBot="1" x14ac:dyDescent="0.3">
      <c r="A10" s="217" t="s">
        <v>98</v>
      </c>
      <c r="B10" s="132">
        <v>1</v>
      </c>
      <c r="C10" s="127" t="s">
        <v>122</v>
      </c>
      <c r="D10" s="126" t="s">
        <v>117</v>
      </c>
      <c r="E10" s="127" t="s">
        <v>27</v>
      </c>
      <c r="F10" s="130">
        <v>41</v>
      </c>
      <c r="G10" s="130">
        <v>0</v>
      </c>
      <c r="H10" s="1"/>
      <c r="I10" s="12" t="s">
        <v>7</v>
      </c>
    </row>
    <row r="11" spans="1:9" ht="30.75" customHeight="1" thickBot="1" x14ac:dyDescent="0.3">
      <c r="A11" s="217"/>
      <c r="B11" s="132">
        <v>1</v>
      </c>
      <c r="C11" s="127" t="s">
        <v>122</v>
      </c>
      <c r="D11" s="134" t="s">
        <v>127</v>
      </c>
      <c r="E11" s="130" t="s">
        <v>128</v>
      </c>
      <c r="F11" s="130">
        <v>20</v>
      </c>
      <c r="G11" s="130">
        <v>3</v>
      </c>
      <c r="H11" s="1"/>
      <c r="I11" s="1"/>
    </row>
    <row r="12" spans="1:9" ht="20.25" customHeight="1" thickBot="1" x14ac:dyDescent="0.3">
      <c r="A12" s="116" t="s">
        <v>10</v>
      </c>
      <c r="B12" s="116">
        <f>SUM(B10:B11)</f>
        <v>2</v>
      </c>
      <c r="C12" s="116" t="s">
        <v>7</v>
      </c>
      <c r="D12" s="116"/>
      <c r="E12" s="116"/>
      <c r="F12" s="116">
        <f>SUM(F10:F11)</f>
        <v>61</v>
      </c>
      <c r="G12" s="116">
        <f>SUM(G10:G11)</f>
        <v>3</v>
      </c>
      <c r="H12" s="1"/>
      <c r="I12" s="1"/>
    </row>
    <row r="13" spans="1:9" ht="34.5" customHeight="1" thickBot="1" x14ac:dyDescent="0.3">
      <c r="A13" s="149" t="s">
        <v>22</v>
      </c>
      <c r="B13" s="132">
        <v>1</v>
      </c>
      <c r="C13" s="90" t="s">
        <v>123</v>
      </c>
      <c r="D13" s="126" t="s">
        <v>124</v>
      </c>
      <c r="E13" s="127" t="s">
        <v>125</v>
      </c>
      <c r="F13" s="127">
        <v>0</v>
      </c>
      <c r="G13" s="127">
        <v>44</v>
      </c>
      <c r="H13" s="1"/>
      <c r="I13" s="1"/>
    </row>
    <row r="14" spans="1:9" ht="20.25" customHeight="1" thickBot="1" x14ac:dyDescent="0.3">
      <c r="A14" s="116" t="s">
        <v>10</v>
      </c>
      <c r="B14" s="116">
        <f>+B13</f>
        <v>1</v>
      </c>
      <c r="C14" s="116" t="s">
        <v>7</v>
      </c>
      <c r="D14" s="116"/>
      <c r="E14" s="116"/>
      <c r="F14" s="116">
        <f>+F13</f>
        <v>0</v>
      </c>
      <c r="G14" s="116">
        <f>+G13</f>
        <v>44</v>
      </c>
      <c r="H14" s="1"/>
      <c r="I14" s="1"/>
    </row>
    <row r="15" spans="1:9" ht="45.75" customHeight="1" thickBot="1" x14ac:dyDescent="0.3">
      <c r="A15" s="210" t="s">
        <v>8</v>
      </c>
      <c r="B15" s="8">
        <v>1</v>
      </c>
      <c r="C15" s="140" t="s">
        <v>109</v>
      </c>
      <c r="D15" s="129" t="s">
        <v>94</v>
      </c>
      <c r="E15" s="130" t="s">
        <v>95</v>
      </c>
      <c r="F15" s="141">
        <v>5</v>
      </c>
      <c r="G15" s="142">
        <v>44</v>
      </c>
      <c r="H15" s="1"/>
      <c r="I15" s="1"/>
    </row>
    <row r="16" spans="1:9" ht="44.25" customHeight="1" thickBot="1" x14ac:dyDescent="0.3">
      <c r="A16" s="211"/>
      <c r="B16" s="21">
        <v>1</v>
      </c>
      <c r="C16" s="140" t="s">
        <v>110</v>
      </c>
      <c r="D16" s="129" t="s">
        <v>92</v>
      </c>
      <c r="E16" s="130" t="s">
        <v>96</v>
      </c>
      <c r="F16" s="141">
        <v>6</v>
      </c>
      <c r="G16" s="142">
        <v>39</v>
      </c>
      <c r="H16" s="1"/>
      <c r="I16" s="1"/>
    </row>
    <row r="17" spans="1:9" ht="30" customHeight="1" thickBot="1" x14ac:dyDescent="0.3">
      <c r="A17" s="211"/>
      <c r="B17" s="21">
        <v>1</v>
      </c>
      <c r="C17" s="128" t="s">
        <v>111</v>
      </c>
      <c r="D17" s="129" t="s">
        <v>93</v>
      </c>
      <c r="E17" s="130" t="s">
        <v>97</v>
      </c>
      <c r="F17" s="143">
        <v>0</v>
      </c>
      <c r="G17" s="130">
        <v>50</v>
      </c>
      <c r="H17" s="1"/>
      <c r="I17" s="1"/>
    </row>
    <row r="18" spans="1:9" ht="34.5" customHeight="1" thickBot="1" x14ac:dyDescent="0.3">
      <c r="A18" s="211"/>
      <c r="B18" s="21">
        <v>1</v>
      </c>
      <c r="C18" s="128" t="s">
        <v>111</v>
      </c>
      <c r="D18" s="129" t="s">
        <v>104</v>
      </c>
      <c r="E18" s="130" t="s">
        <v>12</v>
      </c>
      <c r="F18" s="142">
        <v>6</v>
      </c>
      <c r="G18" s="142">
        <v>22</v>
      </c>
      <c r="H18" s="1"/>
      <c r="I18" s="1"/>
    </row>
    <row r="19" spans="1:9" ht="34.5" customHeight="1" thickBot="1" x14ac:dyDescent="0.3">
      <c r="A19" s="211"/>
      <c r="B19" s="21">
        <v>1</v>
      </c>
      <c r="C19" s="128" t="s">
        <v>112</v>
      </c>
      <c r="D19" s="129" t="s">
        <v>105</v>
      </c>
      <c r="E19" s="130" t="s">
        <v>100</v>
      </c>
      <c r="F19" s="130">
        <v>1</v>
      </c>
      <c r="G19" s="130">
        <v>64</v>
      </c>
      <c r="H19" s="1"/>
      <c r="I19" s="1"/>
    </row>
    <row r="20" spans="1:9" ht="31.5" customHeight="1" thickBot="1" x14ac:dyDescent="0.3">
      <c r="A20" s="218"/>
      <c r="B20" s="135">
        <v>1</v>
      </c>
      <c r="C20" s="128" t="s">
        <v>111</v>
      </c>
      <c r="D20" s="126" t="s">
        <v>118</v>
      </c>
      <c r="E20" s="127" t="s">
        <v>23</v>
      </c>
      <c r="F20" s="129">
        <v>12</v>
      </c>
      <c r="G20" s="129">
        <v>35</v>
      </c>
      <c r="H20" s="1"/>
      <c r="I20" s="1"/>
    </row>
    <row r="21" spans="1:9" ht="20.25" customHeight="1" thickBot="1" x14ac:dyDescent="0.3">
      <c r="A21" s="116" t="s">
        <v>10</v>
      </c>
      <c r="B21" s="136">
        <f>SUM(B15:B20)</f>
        <v>6</v>
      </c>
      <c r="C21" s="116" t="s">
        <v>7</v>
      </c>
      <c r="D21" s="116"/>
      <c r="E21" s="116"/>
      <c r="F21" s="116">
        <f>SUM(F15:F20)</f>
        <v>30</v>
      </c>
      <c r="G21" s="116">
        <f t="shared" ref="G21" si="0">SUM(G15:G20)</f>
        <v>254</v>
      </c>
      <c r="H21" s="1"/>
      <c r="I21" s="1"/>
    </row>
    <row r="22" spans="1:9" ht="43.5" customHeight="1" thickBot="1" x14ac:dyDescent="0.3">
      <c r="A22" s="148" t="s">
        <v>9</v>
      </c>
      <c r="B22" s="8">
        <v>1</v>
      </c>
      <c r="C22" s="125" t="s">
        <v>108</v>
      </c>
      <c r="D22" s="126" t="s">
        <v>101</v>
      </c>
      <c r="E22" s="127" t="s">
        <v>102</v>
      </c>
      <c r="F22" s="127">
        <v>12</v>
      </c>
      <c r="G22" s="127">
        <v>53</v>
      </c>
      <c r="H22" s="1"/>
      <c r="I22" s="1"/>
    </row>
    <row r="23" spans="1:9" ht="20.25" customHeight="1" thickBot="1" x14ac:dyDescent="0.3">
      <c r="A23" s="116" t="s">
        <v>10</v>
      </c>
      <c r="B23" s="136">
        <f>SUM(B22:B22)</f>
        <v>1</v>
      </c>
      <c r="C23" s="116" t="s">
        <v>7</v>
      </c>
      <c r="D23" s="116"/>
      <c r="E23" s="116"/>
      <c r="F23" s="116">
        <f>SUM(F22:F22)</f>
        <v>12</v>
      </c>
      <c r="G23" s="116">
        <f>SUM(G22:G22)</f>
        <v>53</v>
      </c>
      <c r="H23" s="1"/>
      <c r="I23" s="1"/>
    </row>
    <row r="24" spans="1:9" ht="29.25" customHeight="1" thickBot="1" x14ac:dyDescent="0.3">
      <c r="A24" s="222" t="s">
        <v>52</v>
      </c>
      <c r="B24" s="137">
        <v>1</v>
      </c>
      <c r="C24" s="144" t="s">
        <v>53</v>
      </c>
      <c r="D24" s="145" t="s">
        <v>91</v>
      </c>
      <c r="E24" s="146" t="s">
        <v>88</v>
      </c>
      <c r="F24" s="142">
        <v>35</v>
      </c>
      <c r="G24" s="142">
        <v>0</v>
      </c>
      <c r="H24" s="1"/>
      <c r="I24" s="1"/>
    </row>
    <row r="25" spans="1:9" ht="29.25" customHeight="1" thickBot="1" x14ac:dyDescent="0.3">
      <c r="A25" s="223"/>
      <c r="B25" s="138">
        <v>1</v>
      </c>
      <c r="C25" s="144" t="s">
        <v>53</v>
      </c>
      <c r="D25" s="145" t="s">
        <v>90</v>
      </c>
      <c r="E25" s="146" t="s">
        <v>89</v>
      </c>
      <c r="F25" s="142">
        <v>44</v>
      </c>
      <c r="G25" s="142">
        <v>0</v>
      </c>
      <c r="H25" s="1"/>
      <c r="I25" s="1"/>
    </row>
    <row r="26" spans="1:9" ht="25.5" customHeight="1" thickBot="1" x14ac:dyDescent="0.3">
      <c r="A26" s="223"/>
      <c r="B26" s="138">
        <v>1</v>
      </c>
      <c r="C26" s="144" t="s">
        <v>53</v>
      </c>
      <c r="D26" s="126" t="s">
        <v>106</v>
      </c>
      <c r="E26" s="127" t="s">
        <v>107</v>
      </c>
      <c r="F26" s="127">
        <v>41</v>
      </c>
      <c r="G26" s="127">
        <v>0</v>
      </c>
      <c r="H26" s="1"/>
      <c r="I26" s="1"/>
    </row>
    <row r="27" spans="1:9" ht="27" customHeight="1" thickBot="1" x14ac:dyDescent="0.3">
      <c r="A27" s="223"/>
      <c r="B27" s="138">
        <v>1</v>
      </c>
      <c r="C27" s="144" t="s">
        <v>53</v>
      </c>
      <c r="D27" s="126" t="s">
        <v>106</v>
      </c>
      <c r="E27" s="127" t="s">
        <v>24</v>
      </c>
      <c r="F27" s="127">
        <v>28</v>
      </c>
      <c r="G27" s="127">
        <v>0</v>
      </c>
      <c r="H27" s="1"/>
      <c r="I27" s="1"/>
    </row>
    <row r="28" spans="1:9" ht="27" customHeight="1" thickBot="1" x14ac:dyDescent="0.3">
      <c r="A28" s="223"/>
      <c r="B28" s="138">
        <v>1</v>
      </c>
      <c r="C28" s="144" t="s">
        <v>53</v>
      </c>
      <c r="D28" s="126" t="s">
        <v>114</v>
      </c>
      <c r="E28" s="127" t="s">
        <v>115</v>
      </c>
      <c r="F28" s="127">
        <v>36</v>
      </c>
      <c r="G28" s="127">
        <v>0</v>
      </c>
      <c r="H28" s="1"/>
      <c r="I28" s="1"/>
    </row>
    <row r="29" spans="1:9" ht="27" customHeight="1" thickBot="1" x14ac:dyDescent="0.3">
      <c r="A29" s="223"/>
      <c r="B29" s="138">
        <v>1</v>
      </c>
      <c r="C29" s="144" t="s">
        <v>53</v>
      </c>
      <c r="D29" s="126" t="s">
        <v>116</v>
      </c>
      <c r="E29" s="127" t="s">
        <v>31</v>
      </c>
      <c r="F29" s="127">
        <v>35</v>
      </c>
      <c r="G29" s="127">
        <v>0</v>
      </c>
      <c r="H29" s="1"/>
      <c r="I29" s="1"/>
    </row>
    <row r="30" spans="1:9" ht="30.75" customHeight="1" thickBot="1" x14ac:dyDescent="0.3">
      <c r="A30" s="224"/>
      <c r="B30" s="138">
        <v>1</v>
      </c>
      <c r="C30" s="144" t="s">
        <v>53</v>
      </c>
      <c r="D30" s="126" t="s">
        <v>126</v>
      </c>
      <c r="E30" s="127" t="s">
        <v>27</v>
      </c>
      <c r="F30" s="127">
        <v>50</v>
      </c>
      <c r="G30" s="127">
        <v>0</v>
      </c>
      <c r="H30" s="1"/>
      <c r="I30" s="1"/>
    </row>
    <row r="31" spans="1:9" ht="20.25" customHeight="1" thickBot="1" x14ac:dyDescent="0.3">
      <c r="A31" s="122" t="s">
        <v>10</v>
      </c>
      <c r="B31" s="139">
        <f>SUM(B24:B30)</f>
        <v>7</v>
      </c>
      <c r="C31" s="147"/>
      <c r="D31" s="147"/>
      <c r="E31" s="147"/>
      <c r="F31" s="123">
        <f>SUM(F24:F30)</f>
        <v>269</v>
      </c>
      <c r="G31" s="123">
        <f>SUM(G24:G27)</f>
        <v>0</v>
      </c>
      <c r="H31" s="1"/>
      <c r="I31" s="1"/>
    </row>
    <row r="32" spans="1:9" ht="20.25" customHeight="1" thickBot="1" x14ac:dyDescent="0.3">
      <c r="A32" s="121"/>
      <c r="B32" s="121"/>
      <c r="C32" s="121"/>
      <c r="D32" s="121"/>
      <c r="E32" s="121"/>
      <c r="F32" s="121"/>
      <c r="G32" s="124"/>
      <c r="H32" s="1"/>
      <c r="I32" s="1"/>
    </row>
    <row r="33" spans="1:9" ht="23.25" customHeight="1" thickBot="1" x14ac:dyDescent="0.3">
      <c r="A33" s="117" t="s">
        <v>17</v>
      </c>
      <c r="B33" s="118">
        <f>+B9+B12+B14+B21+B23+B31</f>
        <v>19</v>
      </c>
      <c r="C33" s="119" t="s">
        <v>19</v>
      </c>
      <c r="D33" s="117"/>
      <c r="E33" s="117"/>
      <c r="F33" s="120">
        <f>+F9+F12+F14+F21+F23+F31</f>
        <v>406</v>
      </c>
      <c r="G33" s="120">
        <f>+G9+G12+G14+G21+G23+G31</f>
        <v>387</v>
      </c>
      <c r="H33" s="1"/>
      <c r="I33" s="1"/>
    </row>
    <row r="34" spans="1:9" ht="23.25" customHeight="1" x14ac:dyDescent="0.25">
      <c r="A34" s="150"/>
      <c r="B34" s="151"/>
      <c r="C34" s="151"/>
      <c r="D34" s="150"/>
      <c r="E34" s="150"/>
      <c r="F34" s="152"/>
      <c r="G34" s="152"/>
      <c r="H34" s="1"/>
      <c r="I34" s="1"/>
    </row>
    <row r="35" spans="1:9" x14ac:dyDescent="0.25">
      <c r="A35" s="2"/>
      <c r="B35" s="2"/>
      <c r="C35" s="2"/>
      <c r="D35" s="208" t="s">
        <v>165</v>
      </c>
      <c r="E35" s="208"/>
      <c r="F35" s="209"/>
      <c r="G35" s="2"/>
      <c r="H35" s="1"/>
      <c r="I35" s="1"/>
    </row>
    <row r="36" spans="1:9" x14ac:dyDescent="0.25">
      <c r="A36" s="212" t="s">
        <v>28</v>
      </c>
      <c r="B36" s="212"/>
      <c r="C36" s="212"/>
      <c r="D36" s="177" t="s">
        <v>166</v>
      </c>
      <c r="E36" s="177" t="s">
        <v>167</v>
      </c>
      <c r="F36" s="178" t="s">
        <v>168</v>
      </c>
      <c r="G36" s="2"/>
      <c r="H36" s="1"/>
      <c r="I36" s="1"/>
    </row>
    <row r="37" spans="1:9" ht="18.75" customHeight="1" x14ac:dyDescent="0.25">
      <c r="A37" s="19" t="s">
        <v>20</v>
      </c>
      <c r="B37" s="19">
        <f>+B9+B12+B14+B21+B23</f>
        <v>12</v>
      </c>
      <c r="C37" s="2"/>
      <c r="D37" s="176">
        <f>F9+F12+F14+F21+F23</f>
        <v>137</v>
      </c>
      <c r="E37" s="176">
        <f>G9+G12+G14+G21+G23</f>
        <v>387</v>
      </c>
      <c r="F37" s="69">
        <f>D37+E37</f>
        <v>524</v>
      </c>
      <c r="G37" s="2"/>
      <c r="H37" s="1"/>
      <c r="I37" s="1"/>
    </row>
    <row r="38" spans="1:9" x14ac:dyDescent="0.25">
      <c r="A38" s="19" t="s">
        <v>14</v>
      </c>
      <c r="B38" s="19">
        <f>+B31</f>
        <v>7</v>
      </c>
      <c r="C38" s="2"/>
      <c r="D38" s="175">
        <f>F31</f>
        <v>269</v>
      </c>
      <c r="E38" s="175">
        <f>G31</f>
        <v>0</v>
      </c>
      <c r="F38" s="69">
        <f t="shared" ref="F38:F42" si="1">D38+E38</f>
        <v>269</v>
      </c>
      <c r="G38" s="2"/>
      <c r="H38" s="1"/>
      <c r="I38" s="1"/>
    </row>
    <row r="39" spans="1:9" x14ac:dyDescent="0.25">
      <c r="A39" s="19" t="s">
        <v>15</v>
      </c>
      <c r="B39" s="19">
        <v>0</v>
      </c>
      <c r="C39" s="2"/>
      <c r="D39" s="69"/>
      <c r="E39" s="69"/>
      <c r="F39" s="69">
        <f t="shared" si="1"/>
        <v>0</v>
      </c>
      <c r="G39" s="2">
        <f>F38+F42</f>
        <v>793</v>
      </c>
      <c r="H39" s="1"/>
      <c r="I39" s="1"/>
    </row>
    <row r="40" spans="1:9" x14ac:dyDescent="0.25">
      <c r="A40" s="19" t="s">
        <v>16</v>
      </c>
      <c r="B40" s="19">
        <v>0</v>
      </c>
      <c r="C40" s="2"/>
      <c r="D40" s="69"/>
      <c r="E40" s="69"/>
      <c r="F40" s="69">
        <f t="shared" si="1"/>
        <v>0</v>
      </c>
      <c r="G40" s="179">
        <f>B42-G39</f>
        <v>0</v>
      </c>
      <c r="H40" s="1"/>
      <c r="I40" s="1"/>
    </row>
    <row r="41" spans="1:9" x14ac:dyDescent="0.25">
      <c r="A41" s="213" t="s">
        <v>25</v>
      </c>
      <c r="B41" s="2"/>
      <c r="D41" s="69"/>
      <c r="E41" s="69"/>
      <c r="F41" s="69">
        <f t="shared" si="1"/>
        <v>0</v>
      </c>
      <c r="G41" s="2"/>
      <c r="H41" s="1"/>
      <c r="I41" s="1"/>
    </row>
    <row r="42" spans="1:9" x14ac:dyDescent="0.25">
      <c r="A42" s="213"/>
      <c r="B42" s="25">
        <f>+F33+G33</f>
        <v>793</v>
      </c>
      <c r="C42" s="2"/>
      <c r="D42" s="178">
        <f>D37+D39</f>
        <v>137</v>
      </c>
      <c r="E42" s="178">
        <f>E37+E39</f>
        <v>387</v>
      </c>
      <c r="F42" s="178">
        <f t="shared" si="1"/>
        <v>524</v>
      </c>
      <c r="G42" s="2"/>
      <c r="H42" s="1"/>
      <c r="I42" s="1"/>
    </row>
    <row r="43" spans="1:9" x14ac:dyDescent="0.25">
      <c r="A43" s="2"/>
      <c r="B43" s="2"/>
      <c r="C43" s="2"/>
      <c r="D43" s="2"/>
      <c r="E43" s="2"/>
      <c r="F43" s="2"/>
      <c r="G43" s="2"/>
      <c r="H43" s="1"/>
      <c r="I43" s="1"/>
    </row>
    <row r="44" spans="1:9" x14ac:dyDescent="0.25">
      <c r="A44" s="2"/>
      <c r="B44" s="2"/>
      <c r="C44" s="2"/>
      <c r="D44" s="2"/>
      <c r="E44" s="2"/>
      <c r="F44" s="2"/>
      <c r="G44" s="2"/>
      <c r="H44" s="1"/>
      <c r="I44" s="1"/>
    </row>
    <row r="45" spans="1:9" x14ac:dyDescent="0.25">
      <c r="A45" s="2"/>
      <c r="B45" s="2"/>
      <c r="C45" s="2"/>
      <c r="D45" s="2"/>
      <c r="E45" s="2"/>
      <c r="F45" s="2"/>
      <c r="G45" s="2"/>
      <c r="H45" s="1"/>
      <c r="I45" s="1"/>
    </row>
    <row r="46" spans="1:9" x14ac:dyDescent="0.25">
      <c r="A46" s="2"/>
      <c r="B46" s="2"/>
      <c r="C46" s="2"/>
      <c r="D46" s="2"/>
      <c r="E46" s="2"/>
      <c r="F46" s="2"/>
      <c r="G46" s="2"/>
      <c r="H46" s="1"/>
      <c r="I46" s="1"/>
    </row>
    <row r="47" spans="1:9" x14ac:dyDescent="0.25">
      <c r="A47" s="2"/>
      <c r="B47" s="2"/>
      <c r="C47" s="2" t="s">
        <v>7</v>
      </c>
      <c r="D47" s="2"/>
      <c r="E47" s="2"/>
      <c r="F47" s="2"/>
      <c r="G47" s="2"/>
      <c r="H47" s="1"/>
      <c r="I47" s="1"/>
    </row>
    <row r="48" spans="1:9" x14ac:dyDescent="0.25">
      <c r="A48" s="2"/>
      <c r="B48" s="2"/>
      <c r="C48" s="2"/>
      <c r="D48" s="2"/>
      <c r="E48" s="2"/>
      <c r="F48" s="2"/>
      <c r="G48" s="2"/>
      <c r="H48" s="1"/>
      <c r="I48" s="1"/>
    </row>
    <row r="49" spans="1:9" x14ac:dyDescent="0.25">
      <c r="A49" s="2"/>
      <c r="B49" s="2"/>
      <c r="C49" s="2"/>
      <c r="D49" s="2"/>
      <c r="E49" s="2"/>
      <c r="F49" s="2"/>
      <c r="G49" s="2"/>
      <c r="H49" s="1"/>
      <c r="I49" s="1"/>
    </row>
    <row r="50" spans="1:9" x14ac:dyDescent="0.25">
      <c r="A50" s="2"/>
      <c r="B50" s="2"/>
      <c r="C50" s="2"/>
      <c r="D50" s="2"/>
      <c r="E50" s="2"/>
      <c r="F50" s="2"/>
      <c r="G50" s="2"/>
      <c r="H50" s="1"/>
      <c r="I50" s="1"/>
    </row>
    <row r="51" spans="1:9" x14ac:dyDescent="0.25">
      <c r="A51" s="2"/>
      <c r="B51" s="2"/>
      <c r="C51" s="2"/>
      <c r="D51" s="2"/>
      <c r="E51" s="2"/>
      <c r="F51" s="2"/>
      <c r="G51" s="2"/>
      <c r="H51" s="1"/>
      <c r="I51" s="1"/>
    </row>
    <row r="52" spans="1:9" x14ac:dyDescent="0.25">
      <c r="A52" s="2"/>
      <c r="B52" s="2"/>
      <c r="C52" s="2"/>
      <c r="D52" s="2"/>
      <c r="E52" s="2"/>
      <c r="F52" s="2"/>
      <c r="G52" s="2"/>
      <c r="H52" s="1"/>
      <c r="I52" s="1"/>
    </row>
    <row r="53" spans="1:9" x14ac:dyDescent="0.25">
      <c r="A53" s="2"/>
      <c r="B53" s="2"/>
      <c r="C53" s="2"/>
      <c r="D53" s="2"/>
      <c r="E53" s="2"/>
      <c r="F53" s="2"/>
      <c r="G53" s="2"/>
      <c r="H53" s="1"/>
      <c r="I53" s="1"/>
    </row>
    <row r="54" spans="1:9" x14ac:dyDescent="0.25">
      <c r="A54" s="2"/>
      <c r="B54" s="2"/>
      <c r="C54" s="2"/>
      <c r="D54" s="2"/>
      <c r="E54" s="2"/>
      <c r="F54" s="2"/>
      <c r="G54" s="2"/>
      <c r="H54" s="1"/>
      <c r="I54" s="1"/>
    </row>
    <row r="55" spans="1:9" x14ac:dyDescent="0.25">
      <c r="A55" s="2"/>
      <c r="B55" s="2"/>
      <c r="C55" s="2"/>
      <c r="D55" s="2"/>
      <c r="E55" s="2"/>
      <c r="F55" s="2"/>
      <c r="G55" s="2"/>
      <c r="H55" s="1"/>
      <c r="I55" s="1"/>
    </row>
    <row r="56" spans="1:9" x14ac:dyDescent="0.25">
      <c r="A56" s="2"/>
      <c r="B56" s="2"/>
      <c r="C56" s="2"/>
      <c r="D56" s="2"/>
      <c r="E56" s="2"/>
      <c r="F56" s="2"/>
      <c r="G56" s="2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</sheetData>
  <mergeCells count="15">
    <mergeCell ref="D35:F35"/>
    <mergeCell ref="A7:A8"/>
    <mergeCell ref="A36:C36"/>
    <mergeCell ref="A41:A42"/>
    <mergeCell ref="A1:G1"/>
    <mergeCell ref="F4:G5"/>
    <mergeCell ref="B4:B6"/>
    <mergeCell ref="A2:G2"/>
    <mergeCell ref="A10:A11"/>
    <mergeCell ref="A15:A20"/>
    <mergeCell ref="A4:A6"/>
    <mergeCell ref="C4:C6"/>
    <mergeCell ref="D4:D6"/>
    <mergeCell ref="E4:E6"/>
    <mergeCell ref="A24:A30"/>
  </mergeCells>
  <pageMargins left="0.23622047244094491" right="0.23622047244094491" top="0.74803149606299213" bottom="0.74803149606299213" header="0.31496062992125984" footer="0.31496062992125984"/>
  <pageSetup scale="80" orientation="portrait" r:id="rId1"/>
  <headerFooter>
    <oddFooter xml:space="preserve">&amp;C1.Carmen 2018/Consolidado Ejecucion Capacitaciones 2018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1"/>
  <sheetViews>
    <sheetView topLeftCell="A31" workbookViewId="0">
      <selection activeCell="B27" sqref="B27:C27"/>
    </sheetView>
  </sheetViews>
  <sheetFormatPr baseColWidth="10" defaultRowHeight="15" x14ac:dyDescent="0.25"/>
  <cols>
    <col min="1" max="1" width="20.42578125" customWidth="1"/>
    <col min="2" max="2" width="6.42578125" customWidth="1"/>
    <col min="3" max="3" width="31.28515625" customWidth="1"/>
    <col min="4" max="4" width="13.5703125" customWidth="1"/>
    <col min="5" max="5" width="15" customWidth="1"/>
    <col min="6" max="6" width="19.5703125" customWidth="1"/>
    <col min="7" max="7" width="11.140625" customWidth="1"/>
    <col min="8" max="8" width="14.85546875" customWidth="1"/>
  </cols>
  <sheetData>
    <row r="1" spans="1:8" ht="20.25" x14ac:dyDescent="0.3">
      <c r="A1" s="214" t="s">
        <v>18</v>
      </c>
      <c r="B1" s="214"/>
      <c r="C1" s="214"/>
      <c r="D1" s="214"/>
      <c r="E1" s="214"/>
      <c r="F1" s="214"/>
      <c r="G1" s="214"/>
      <c r="H1" s="214"/>
    </row>
    <row r="2" spans="1:8" ht="20.25" x14ac:dyDescent="0.3">
      <c r="A2" s="214" t="s">
        <v>129</v>
      </c>
      <c r="B2" s="214"/>
      <c r="C2" s="214"/>
      <c r="D2" s="214"/>
      <c r="E2" s="214"/>
      <c r="F2" s="214"/>
      <c r="G2" s="214"/>
      <c r="H2" s="214"/>
    </row>
    <row r="3" spans="1:8" ht="21" thickBot="1" x14ac:dyDescent="0.35">
      <c r="C3" s="3"/>
      <c r="D3" s="3"/>
    </row>
    <row r="4" spans="1:8" ht="15" customHeight="1" x14ac:dyDescent="0.25">
      <c r="A4" s="153"/>
      <c r="B4" s="227" t="s">
        <v>13</v>
      </c>
      <c r="C4" s="153"/>
      <c r="D4" s="235" t="s">
        <v>147</v>
      </c>
      <c r="E4" s="153"/>
      <c r="F4" s="153"/>
      <c r="G4" s="230" t="s">
        <v>3</v>
      </c>
      <c r="H4" s="231"/>
    </row>
    <row r="5" spans="1:8" ht="15.75" thickBot="1" x14ac:dyDescent="0.3">
      <c r="A5" s="154"/>
      <c r="B5" s="228"/>
      <c r="C5" s="154"/>
      <c r="D5" s="236"/>
      <c r="E5" s="154"/>
      <c r="F5" s="154"/>
      <c r="G5" s="232"/>
      <c r="H5" s="233"/>
    </row>
    <row r="6" spans="1:8" ht="15.75" thickBot="1" x14ac:dyDescent="0.3">
      <c r="A6" s="155" t="s">
        <v>11</v>
      </c>
      <c r="B6" s="229"/>
      <c r="C6" s="155" t="s">
        <v>0</v>
      </c>
      <c r="D6" s="237"/>
      <c r="E6" s="155" t="s">
        <v>1</v>
      </c>
      <c r="F6" s="155" t="s">
        <v>2</v>
      </c>
      <c r="G6" s="156" t="s">
        <v>6</v>
      </c>
      <c r="H6" s="156" t="s">
        <v>5</v>
      </c>
    </row>
    <row r="7" spans="1:8" ht="60.75" customHeight="1" thickBot="1" x14ac:dyDescent="0.3">
      <c r="A7" s="210" t="s">
        <v>4</v>
      </c>
      <c r="B7" s="132">
        <v>1</v>
      </c>
      <c r="C7" s="129" t="s">
        <v>139</v>
      </c>
      <c r="D7" s="129">
        <v>40</v>
      </c>
      <c r="E7" s="158" t="s">
        <v>130</v>
      </c>
      <c r="F7" s="129" t="s">
        <v>131</v>
      </c>
      <c r="G7" s="157">
        <v>22</v>
      </c>
      <c r="H7" s="157">
        <v>0</v>
      </c>
    </row>
    <row r="8" spans="1:8" ht="57.75" thickBot="1" x14ac:dyDescent="0.3">
      <c r="A8" s="211"/>
      <c r="B8" s="132">
        <v>1</v>
      </c>
      <c r="C8" s="169" t="s">
        <v>150</v>
      </c>
      <c r="D8" s="157">
        <v>40</v>
      </c>
      <c r="E8" s="170" t="s">
        <v>164</v>
      </c>
      <c r="F8" s="157" t="s">
        <v>131</v>
      </c>
      <c r="G8" s="157">
        <v>24</v>
      </c>
      <c r="H8" s="157">
        <v>1</v>
      </c>
    </row>
    <row r="9" spans="1:8" ht="40.5" customHeight="1" thickBot="1" x14ac:dyDescent="0.3">
      <c r="A9" s="211"/>
      <c r="B9" s="132">
        <v>1</v>
      </c>
      <c r="C9" s="169" t="s">
        <v>151</v>
      </c>
      <c r="D9" s="157">
        <v>16</v>
      </c>
      <c r="E9" s="171" t="s">
        <v>153</v>
      </c>
      <c r="F9" s="157" t="s">
        <v>156</v>
      </c>
      <c r="G9" s="157">
        <v>14</v>
      </c>
      <c r="H9" s="157">
        <v>23</v>
      </c>
    </row>
    <row r="10" spans="1:8" ht="48.75" customHeight="1" thickBot="1" x14ac:dyDescent="0.3">
      <c r="A10" s="211"/>
      <c r="B10" s="132">
        <v>1</v>
      </c>
      <c r="C10" s="169" t="s">
        <v>151</v>
      </c>
      <c r="D10" s="157">
        <v>16</v>
      </c>
      <c r="E10" s="171" t="s">
        <v>154</v>
      </c>
      <c r="F10" s="157" t="s">
        <v>157</v>
      </c>
      <c r="G10" s="157">
        <v>18</v>
      </c>
      <c r="H10" s="157">
        <v>19</v>
      </c>
    </row>
    <row r="11" spans="1:8" ht="33.75" customHeight="1" thickBot="1" x14ac:dyDescent="0.3">
      <c r="A11" s="211"/>
      <c r="B11" s="132">
        <v>1</v>
      </c>
      <c r="C11" s="169" t="s">
        <v>152</v>
      </c>
      <c r="D11" s="157">
        <v>16</v>
      </c>
      <c r="E11" s="171" t="s">
        <v>155</v>
      </c>
      <c r="F11" s="157" t="s">
        <v>158</v>
      </c>
      <c r="G11" s="157">
        <v>11</v>
      </c>
      <c r="H11" s="157">
        <v>42</v>
      </c>
    </row>
    <row r="12" spans="1:8" ht="43.5" thickBot="1" x14ac:dyDescent="0.3">
      <c r="A12" s="218"/>
      <c r="B12" s="132">
        <v>1</v>
      </c>
      <c r="C12" s="169" t="s">
        <v>169</v>
      </c>
      <c r="D12" s="157">
        <v>16</v>
      </c>
      <c r="E12" s="171" t="s">
        <v>170</v>
      </c>
      <c r="F12" s="157" t="s">
        <v>171</v>
      </c>
      <c r="G12" s="157">
        <v>36</v>
      </c>
      <c r="H12" s="157">
        <v>0</v>
      </c>
    </row>
    <row r="13" spans="1:8" ht="20.25" customHeight="1" thickBot="1" x14ac:dyDescent="0.3">
      <c r="A13" s="149" t="s">
        <v>10</v>
      </c>
      <c r="B13" s="149">
        <f>SUM(B7:B12)</f>
        <v>6</v>
      </c>
      <c r="C13" s="149" t="s">
        <v>7</v>
      </c>
      <c r="D13" s="166">
        <f>SUM(D7:D12)</f>
        <v>144</v>
      </c>
      <c r="E13" s="149"/>
      <c r="F13" s="149"/>
      <c r="G13" s="149">
        <f>SUM(G7:G12)</f>
        <v>125</v>
      </c>
      <c r="H13" s="149">
        <f>SUM(H7:H12)</f>
        <v>85</v>
      </c>
    </row>
    <row r="14" spans="1:8" ht="21.75" customHeight="1" thickBot="1" x14ac:dyDescent="0.3">
      <c r="A14" s="234" t="s">
        <v>21</v>
      </c>
      <c r="B14" s="132"/>
      <c r="C14" s="129"/>
      <c r="D14" s="129"/>
      <c r="E14" s="160"/>
      <c r="F14" s="161"/>
      <c r="G14" s="129"/>
      <c r="H14" s="129"/>
    </row>
    <row r="15" spans="1:8" ht="18.75" customHeight="1" thickBot="1" x14ac:dyDescent="0.3">
      <c r="A15" s="234"/>
      <c r="B15" s="132"/>
      <c r="C15" s="129"/>
      <c r="D15" s="129"/>
      <c r="E15" s="160"/>
      <c r="F15" s="161"/>
      <c r="G15" s="129"/>
      <c r="H15" s="129"/>
    </row>
    <row r="16" spans="1:8" ht="18.75" customHeight="1" thickBot="1" x14ac:dyDescent="0.3">
      <c r="A16" s="234"/>
      <c r="B16" s="132"/>
      <c r="C16" s="129"/>
      <c r="D16" s="129"/>
      <c r="E16" s="160"/>
      <c r="F16" s="161"/>
      <c r="G16" s="129"/>
      <c r="H16" s="129"/>
    </row>
    <row r="17" spans="1:11" ht="18.75" customHeight="1" thickBot="1" x14ac:dyDescent="0.3">
      <c r="A17" s="149" t="s">
        <v>10</v>
      </c>
      <c r="B17" s="149">
        <f>SUM(B14:B16)</f>
        <v>0</v>
      </c>
      <c r="C17" s="149" t="s">
        <v>7</v>
      </c>
      <c r="D17" s="166">
        <f>SUM(D14:D16)</f>
        <v>0</v>
      </c>
      <c r="E17" s="149"/>
      <c r="F17" s="149"/>
      <c r="G17" s="149">
        <f t="shared" ref="G17:H17" si="0">SUM(G14:G16)</f>
        <v>0</v>
      </c>
      <c r="H17" s="149">
        <f t="shared" si="0"/>
        <v>0</v>
      </c>
    </row>
    <row r="18" spans="1:11" ht="44.25" customHeight="1" thickBot="1" x14ac:dyDescent="0.3">
      <c r="A18" s="210" t="s">
        <v>8</v>
      </c>
      <c r="B18" s="132">
        <v>1</v>
      </c>
      <c r="C18" s="162" t="s">
        <v>149</v>
      </c>
      <c r="D18" s="130">
        <v>8</v>
      </c>
      <c r="E18" s="162" t="s">
        <v>162</v>
      </c>
      <c r="F18" s="129" t="s">
        <v>163</v>
      </c>
      <c r="G18" s="132">
        <v>42</v>
      </c>
      <c r="H18" s="132">
        <v>6</v>
      </c>
    </row>
    <row r="19" spans="1:11" ht="49.5" customHeight="1" thickBot="1" x14ac:dyDescent="0.3">
      <c r="A19" s="218"/>
      <c r="B19" s="132">
        <v>1</v>
      </c>
      <c r="C19" s="168" t="s">
        <v>149</v>
      </c>
      <c r="D19" s="130">
        <v>8</v>
      </c>
      <c r="E19" s="162" t="s">
        <v>173</v>
      </c>
      <c r="F19" s="129" t="s">
        <v>172</v>
      </c>
      <c r="G19" s="132">
        <v>25</v>
      </c>
      <c r="H19" s="132">
        <v>14</v>
      </c>
    </row>
    <row r="20" spans="1:11" ht="20.25" customHeight="1" thickBot="1" x14ac:dyDescent="0.3">
      <c r="A20" s="149" t="s">
        <v>10</v>
      </c>
      <c r="B20" s="149">
        <f>+B19+B18</f>
        <v>2</v>
      </c>
      <c r="C20" s="149" t="s">
        <v>7</v>
      </c>
      <c r="D20" s="166">
        <f>SUM(D18:D19)</f>
        <v>16</v>
      </c>
      <c r="E20" s="149"/>
      <c r="F20" s="149"/>
      <c r="G20" s="184">
        <f t="shared" ref="G20:H20" si="1">SUM(G18:G19)</f>
        <v>67</v>
      </c>
      <c r="H20" s="184">
        <f t="shared" si="1"/>
        <v>20</v>
      </c>
    </row>
    <row r="21" spans="1:11" ht="29.25" customHeight="1" thickBot="1" x14ac:dyDescent="0.3">
      <c r="A21" s="217" t="s">
        <v>9</v>
      </c>
      <c r="B21" s="132">
        <v>1</v>
      </c>
      <c r="C21" s="129" t="s">
        <v>137</v>
      </c>
      <c r="D21" s="129">
        <v>3</v>
      </c>
      <c r="E21" s="158" t="s">
        <v>146</v>
      </c>
      <c r="F21" s="129" t="s">
        <v>138</v>
      </c>
      <c r="G21" s="129">
        <v>150</v>
      </c>
      <c r="H21" s="129">
        <v>0</v>
      </c>
    </row>
    <row r="22" spans="1:11" ht="30.75" customHeight="1" thickBot="1" x14ac:dyDescent="0.3">
      <c r="A22" s="217"/>
      <c r="B22" s="132">
        <v>1</v>
      </c>
      <c r="C22" s="157" t="s">
        <v>142</v>
      </c>
      <c r="D22" s="157">
        <v>28</v>
      </c>
      <c r="E22" s="165" t="s">
        <v>144</v>
      </c>
      <c r="F22" s="129" t="s">
        <v>138</v>
      </c>
      <c r="G22" s="129">
        <v>29</v>
      </c>
      <c r="H22" s="129">
        <v>0</v>
      </c>
    </row>
    <row r="23" spans="1:11" ht="46.5" hidden="1" customHeight="1" thickBot="1" x14ac:dyDescent="0.3">
      <c r="A23" s="217"/>
      <c r="B23" s="132"/>
      <c r="C23" s="159"/>
      <c r="D23" s="159"/>
      <c r="E23" s="145"/>
      <c r="F23" s="129"/>
      <c r="G23" s="129"/>
      <c r="H23" s="129"/>
    </row>
    <row r="24" spans="1:11" ht="20.25" customHeight="1" thickBot="1" x14ac:dyDescent="0.3">
      <c r="A24" s="149" t="s">
        <v>10</v>
      </c>
      <c r="B24" s="149">
        <f>SUM(B21:B23)</f>
        <v>2</v>
      </c>
      <c r="C24" s="149" t="s">
        <v>7</v>
      </c>
      <c r="D24" s="166">
        <f>SUM(D21:D23)</f>
        <v>31</v>
      </c>
      <c r="E24" s="149"/>
      <c r="F24" s="149"/>
      <c r="G24" s="149">
        <f>SUM(G21:G23)</f>
        <v>179</v>
      </c>
      <c r="H24" s="149">
        <f>SUM(H21:H23)</f>
        <v>0</v>
      </c>
    </row>
    <row r="25" spans="1:11" ht="29.25" thickBot="1" x14ac:dyDescent="0.3">
      <c r="A25" s="234" t="s">
        <v>22</v>
      </c>
      <c r="B25" s="132">
        <v>1</v>
      </c>
      <c r="C25" s="132" t="s">
        <v>132</v>
      </c>
      <c r="D25" s="132">
        <v>2</v>
      </c>
      <c r="E25" s="132" t="s">
        <v>134</v>
      </c>
      <c r="F25" s="132" t="s">
        <v>136</v>
      </c>
      <c r="G25" s="157">
        <v>34</v>
      </c>
      <c r="H25" s="157">
        <v>0</v>
      </c>
    </row>
    <row r="26" spans="1:11" ht="29.25" thickBot="1" x14ac:dyDescent="0.3">
      <c r="A26" s="234"/>
      <c r="B26" s="132">
        <v>1</v>
      </c>
      <c r="C26" s="163" t="s">
        <v>133</v>
      </c>
      <c r="D26" s="132">
        <v>8</v>
      </c>
      <c r="E26" s="132" t="s">
        <v>135</v>
      </c>
      <c r="F26" s="132" t="s">
        <v>136</v>
      </c>
      <c r="G26" s="157">
        <v>34</v>
      </c>
      <c r="H26" s="157">
        <v>19</v>
      </c>
    </row>
    <row r="27" spans="1:11" ht="29.25" thickBot="1" x14ac:dyDescent="0.3">
      <c r="A27" s="234"/>
      <c r="B27" s="132">
        <v>1</v>
      </c>
      <c r="C27" s="172" t="s">
        <v>159</v>
      </c>
      <c r="D27" s="132">
        <v>64</v>
      </c>
      <c r="E27" s="157" t="s">
        <v>160</v>
      </c>
      <c r="F27" s="173" t="s">
        <v>161</v>
      </c>
      <c r="G27" s="132">
        <v>0</v>
      </c>
      <c r="H27" s="132">
        <v>33</v>
      </c>
    </row>
    <row r="28" spans="1:11" ht="21" customHeight="1" thickBot="1" x14ac:dyDescent="0.3">
      <c r="A28" s="149" t="s">
        <v>10</v>
      </c>
      <c r="B28" s="149">
        <f>SUM(B25:B27)</f>
        <v>3</v>
      </c>
      <c r="C28" s="149"/>
      <c r="D28" s="166">
        <f>SUM(D25:D27)</f>
        <v>74</v>
      </c>
      <c r="E28" s="149"/>
      <c r="F28" s="149"/>
      <c r="G28" s="149">
        <f>SUM(G25:G27)</f>
        <v>68</v>
      </c>
      <c r="H28" s="149">
        <f>SUM(H25:H27)</f>
        <v>52</v>
      </c>
    </row>
    <row r="29" spans="1:11" ht="44.25" customHeight="1" thickBot="1" x14ac:dyDescent="0.3">
      <c r="A29" s="174" t="s">
        <v>52</v>
      </c>
      <c r="B29" s="132">
        <v>1</v>
      </c>
      <c r="C29" s="132" t="s">
        <v>140</v>
      </c>
      <c r="D29" s="132">
        <v>2</v>
      </c>
      <c r="E29" s="132" t="s">
        <v>145</v>
      </c>
      <c r="F29" s="132" t="s">
        <v>33</v>
      </c>
      <c r="G29" s="132">
        <v>22</v>
      </c>
      <c r="H29" s="132">
        <v>0</v>
      </c>
      <c r="K29">
        <f>+G32-G20</f>
        <v>394</v>
      </c>
    </row>
    <row r="30" spans="1:11" ht="22.5" customHeight="1" thickBot="1" x14ac:dyDescent="0.3">
      <c r="A30" s="149" t="s">
        <v>10</v>
      </c>
      <c r="B30" s="149">
        <f>SUM(B29:B29)</f>
        <v>1</v>
      </c>
      <c r="C30" s="149"/>
      <c r="D30" s="166">
        <f>SUM(D29:D29)</f>
        <v>2</v>
      </c>
      <c r="E30" s="149"/>
      <c r="F30" s="149"/>
      <c r="G30" s="149">
        <f>SUM(G29:G29)</f>
        <v>22</v>
      </c>
      <c r="H30" s="149">
        <f>SUM(H29:H29)</f>
        <v>0</v>
      </c>
    </row>
    <row r="31" spans="1:11" ht="15" customHeight="1" thickBot="1" x14ac:dyDescent="0.3">
      <c r="A31" s="121"/>
      <c r="B31" s="121"/>
      <c r="C31" s="121"/>
      <c r="D31" s="121"/>
      <c r="E31" s="121"/>
      <c r="F31" s="121"/>
      <c r="G31" s="121"/>
      <c r="H31" s="121"/>
    </row>
    <row r="32" spans="1:11" ht="36" customHeight="1" thickBot="1" x14ac:dyDescent="0.3">
      <c r="A32" s="117" t="s">
        <v>17</v>
      </c>
      <c r="B32" s="149">
        <f>+B13+B17+B20+B24+B28+B30</f>
        <v>14</v>
      </c>
      <c r="C32" s="149" t="s">
        <v>19</v>
      </c>
      <c r="D32" s="166">
        <f>+D30+D28+D24+D20+D17+D13</f>
        <v>267</v>
      </c>
      <c r="E32" s="149"/>
      <c r="F32" s="149"/>
      <c r="G32" s="149">
        <f>+G13+G17+G20+G24+G28+G30</f>
        <v>461</v>
      </c>
      <c r="H32" s="149">
        <f>+H13+H17+H20+H24+H28+H30</f>
        <v>157</v>
      </c>
    </row>
    <row r="33" spans="1:9" ht="15" customHeight="1" x14ac:dyDescent="0.25">
      <c r="A33" s="2"/>
      <c r="B33" s="2"/>
      <c r="C33" s="2"/>
      <c r="D33" s="2"/>
      <c r="E33" s="2"/>
      <c r="F33" s="2"/>
      <c r="G33" s="2"/>
      <c r="H33" s="2"/>
    </row>
    <row r="34" spans="1:9" ht="15" customHeight="1" x14ac:dyDescent="0.25">
      <c r="A34" s="2"/>
      <c r="B34" s="2"/>
      <c r="C34" s="2"/>
      <c r="D34" s="2"/>
      <c r="E34" s="2"/>
      <c r="F34" s="2"/>
      <c r="G34" s="2"/>
      <c r="H34" s="2"/>
    </row>
    <row r="35" spans="1:9" ht="15" customHeight="1" x14ac:dyDescent="0.25">
      <c r="A35" s="2"/>
      <c r="B35" s="2"/>
      <c r="C35" s="2"/>
      <c r="D35" s="2"/>
      <c r="E35" s="2"/>
      <c r="F35" s="2"/>
      <c r="G35" s="2"/>
      <c r="H35" s="2"/>
    </row>
    <row r="36" spans="1:9" ht="15" customHeight="1" x14ac:dyDescent="0.25">
      <c r="A36" s="240" t="s">
        <v>129</v>
      </c>
      <c r="B36" s="240"/>
      <c r="C36" s="240"/>
      <c r="D36" s="240"/>
      <c r="E36" s="240"/>
      <c r="F36" s="240"/>
      <c r="G36" s="240"/>
      <c r="H36" s="240"/>
    </row>
    <row r="37" spans="1:9" ht="15" customHeight="1" x14ac:dyDescent="0.25">
      <c r="A37" s="2"/>
      <c r="B37" s="2"/>
      <c r="C37" s="2"/>
      <c r="D37" s="2"/>
      <c r="E37" s="2"/>
      <c r="F37" s="2"/>
      <c r="G37" s="2"/>
      <c r="H37" s="2"/>
    </row>
    <row r="38" spans="1:9" ht="15" customHeight="1" x14ac:dyDescent="0.25">
      <c r="A38" s="2"/>
      <c r="B38" s="2"/>
      <c r="C38" s="2"/>
      <c r="D38" s="2"/>
      <c r="E38" s="2"/>
      <c r="F38" s="2"/>
      <c r="G38" s="2"/>
      <c r="H38" s="2"/>
    </row>
    <row r="39" spans="1:9" ht="15" customHeight="1" x14ac:dyDescent="0.25">
      <c r="A39" s="2"/>
      <c r="B39" s="2"/>
      <c r="C39" s="2"/>
      <c r="D39" s="2"/>
      <c r="E39" s="2"/>
      <c r="F39" s="2"/>
      <c r="G39" s="2"/>
      <c r="H39" s="2"/>
    </row>
    <row r="40" spans="1:9" ht="15" customHeight="1" x14ac:dyDescent="0.25">
      <c r="A40" s="2"/>
      <c r="B40" s="2"/>
      <c r="C40" s="2"/>
      <c r="D40" s="2"/>
      <c r="E40" s="2"/>
      <c r="F40" s="2"/>
      <c r="G40" s="2"/>
      <c r="H40" s="2"/>
    </row>
    <row r="41" spans="1:9" ht="15" customHeight="1" thickBot="1" x14ac:dyDescent="0.3">
      <c r="A41" s="2"/>
      <c r="B41" s="2"/>
      <c r="C41" s="2"/>
      <c r="D41" s="2"/>
      <c r="E41" s="2"/>
      <c r="F41" s="2"/>
      <c r="G41" s="2"/>
      <c r="H41" s="2"/>
    </row>
    <row r="42" spans="1:9" ht="15.75" customHeight="1" thickBot="1" x14ac:dyDescent="0.3">
      <c r="D42" s="238" t="s">
        <v>165</v>
      </c>
      <c r="E42" s="239"/>
      <c r="F42" s="239"/>
      <c r="G42" s="2"/>
      <c r="H42" s="2"/>
    </row>
    <row r="43" spans="1:9" ht="31.5" customHeight="1" thickBot="1" x14ac:dyDescent="0.3">
      <c r="A43" s="164" t="s">
        <v>143</v>
      </c>
      <c r="B43" s="19"/>
      <c r="C43" s="185">
        <f>+B13+B17+B20+B24+B28+B30</f>
        <v>14</v>
      </c>
      <c r="D43" s="186" t="s">
        <v>166</v>
      </c>
      <c r="E43" s="186" t="s">
        <v>167</v>
      </c>
      <c r="F43" s="140" t="s">
        <v>174</v>
      </c>
      <c r="G43" s="2"/>
      <c r="H43" s="2"/>
    </row>
    <row r="44" spans="1:9" ht="21" customHeight="1" thickBot="1" x14ac:dyDescent="0.3">
      <c r="A44" s="180" t="s">
        <v>20</v>
      </c>
      <c r="B44" s="181"/>
      <c r="C44" s="182">
        <f>+B13+B17+B24+B27</f>
        <v>9</v>
      </c>
      <c r="D44" s="192">
        <f>G13+G17+G24</f>
        <v>304</v>
      </c>
      <c r="E44" s="192">
        <f>H13+H17+H24+H27</f>
        <v>118</v>
      </c>
      <c r="F44" s="193">
        <f>D44+E44</f>
        <v>422</v>
      </c>
      <c r="G44" s="2"/>
      <c r="H44" s="2"/>
    </row>
    <row r="45" spans="1:9" ht="18.75" customHeight="1" thickBot="1" x14ac:dyDescent="0.3">
      <c r="A45" s="180" t="s">
        <v>14</v>
      </c>
      <c r="B45" s="181"/>
      <c r="C45" s="182">
        <v>2</v>
      </c>
      <c r="D45" s="194">
        <f>G25+G29</f>
        <v>56</v>
      </c>
      <c r="E45" s="194">
        <f>H25+H29</f>
        <v>0</v>
      </c>
      <c r="F45" s="193">
        <f t="shared" ref="F45:F47" si="2">D45+E45</f>
        <v>56</v>
      </c>
      <c r="G45" s="2"/>
      <c r="H45" s="2"/>
    </row>
    <row r="46" spans="1:9" ht="18.75" customHeight="1" thickBot="1" x14ac:dyDescent="0.3">
      <c r="A46" s="180" t="s">
        <v>15</v>
      </c>
      <c r="B46" s="181"/>
      <c r="C46" s="182">
        <v>2</v>
      </c>
      <c r="D46" s="193">
        <f>+G20</f>
        <v>67</v>
      </c>
      <c r="E46" s="193">
        <f>+H20</f>
        <v>20</v>
      </c>
      <c r="F46" s="193">
        <f t="shared" si="2"/>
        <v>87</v>
      </c>
      <c r="G46" s="2"/>
      <c r="H46" s="2"/>
    </row>
    <row r="47" spans="1:9" ht="18.75" customHeight="1" thickBot="1" x14ac:dyDescent="0.3">
      <c r="A47" s="180" t="s">
        <v>141</v>
      </c>
      <c r="B47" s="183"/>
      <c r="C47" s="182">
        <v>1</v>
      </c>
      <c r="D47" s="193">
        <f>G26</f>
        <v>34</v>
      </c>
      <c r="E47" s="193">
        <f>H26</f>
        <v>19</v>
      </c>
      <c r="F47" s="193">
        <f t="shared" si="2"/>
        <v>53</v>
      </c>
      <c r="G47" s="2"/>
      <c r="H47" s="2"/>
    </row>
    <row r="48" spans="1:9" ht="25.5" customHeight="1" thickBot="1" x14ac:dyDescent="0.3">
      <c r="A48" s="212" t="s">
        <v>30</v>
      </c>
      <c r="B48" s="212"/>
      <c r="C48" s="25">
        <f>+G32+H32</f>
        <v>618</v>
      </c>
      <c r="D48" s="195">
        <f>SUM(D44:D47)</f>
        <v>461</v>
      </c>
      <c r="E48" s="195">
        <f>SUM(E44:E47)</f>
        <v>157</v>
      </c>
      <c r="F48" s="195">
        <f>D48+E48</f>
        <v>618</v>
      </c>
      <c r="H48" s="190"/>
      <c r="I48" s="191"/>
    </row>
    <row r="49" spans="1:9" ht="15" customHeight="1" x14ac:dyDescent="0.25">
      <c r="A49" s="225" t="s">
        <v>148</v>
      </c>
      <c r="B49" s="225"/>
      <c r="C49" s="226">
        <f>+D32</f>
        <v>267</v>
      </c>
      <c r="I49" s="189"/>
    </row>
    <row r="50" spans="1:9" ht="15" customHeight="1" x14ac:dyDescent="0.25">
      <c r="A50" s="225"/>
      <c r="B50" s="225"/>
      <c r="C50" s="226"/>
      <c r="G50" s="167"/>
      <c r="H50" s="167"/>
    </row>
    <row r="51" spans="1:9" x14ac:dyDescent="0.25">
      <c r="A51" s="167"/>
      <c r="B51" s="167"/>
      <c r="C51" s="167"/>
      <c r="D51" s="167"/>
      <c r="E51" s="167"/>
      <c r="F51" s="167"/>
      <c r="G51" s="167"/>
      <c r="H51" s="167"/>
    </row>
  </sheetData>
  <mergeCells count="16">
    <mergeCell ref="B49:B50"/>
    <mergeCell ref="C49:C50"/>
    <mergeCell ref="A48:B48"/>
    <mergeCell ref="A1:H1"/>
    <mergeCell ref="A2:H2"/>
    <mergeCell ref="B4:B6"/>
    <mergeCell ref="G4:H5"/>
    <mergeCell ref="A25:A27"/>
    <mergeCell ref="A14:A16"/>
    <mergeCell ref="A21:A23"/>
    <mergeCell ref="D4:D6"/>
    <mergeCell ref="A49:A50"/>
    <mergeCell ref="D42:F42"/>
    <mergeCell ref="A7:A12"/>
    <mergeCell ref="A18:A19"/>
    <mergeCell ref="A36:H36"/>
  </mergeCells>
  <pageMargins left="0.23622047244094491" right="0.23622047244094491" top="0.74803149606299213" bottom="0.74803149606299213" header="0.31496062992125984" footer="0.31496062992125984"/>
  <pageSetup scale="75" orientation="portrait" r:id="rId1"/>
  <headerFooter>
    <oddFooter>&amp;C2017 Carmen/Ejecución Capacitación/Consolidado Ejecución Capacitaciones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0"/>
  <sheetViews>
    <sheetView tabSelected="1" topLeftCell="A16" workbookViewId="0">
      <selection activeCell="D21" sqref="D21"/>
    </sheetView>
  </sheetViews>
  <sheetFormatPr baseColWidth="10" defaultRowHeight="15" x14ac:dyDescent="0.25"/>
  <cols>
    <col min="1" max="1" width="20.42578125" customWidth="1"/>
    <col min="2" max="2" width="7.7109375" customWidth="1"/>
    <col min="3" max="3" width="31.28515625" customWidth="1"/>
    <col min="4" max="4" width="13.5703125" customWidth="1"/>
    <col min="5" max="5" width="15" customWidth="1"/>
    <col min="6" max="6" width="19.5703125" customWidth="1"/>
    <col min="7" max="7" width="11.140625" customWidth="1"/>
    <col min="8" max="8" width="14.85546875" customWidth="1"/>
    <col min="9" max="9" width="12.42578125" bestFit="1" customWidth="1"/>
    <col min="10" max="10" width="13.85546875" customWidth="1"/>
  </cols>
  <sheetData>
    <row r="1" spans="1:10" ht="20.25" customHeight="1" x14ac:dyDescent="0.3">
      <c r="A1" s="214" t="s">
        <v>18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0" ht="20.25" customHeight="1" x14ac:dyDescent="0.3">
      <c r="A2" s="214" t="s">
        <v>175</v>
      </c>
      <c r="B2" s="214"/>
      <c r="C2" s="214"/>
      <c r="D2" s="214"/>
      <c r="E2" s="214"/>
      <c r="F2" s="214"/>
      <c r="G2" s="214"/>
      <c r="H2" s="214"/>
      <c r="I2" s="214"/>
      <c r="J2" s="214"/>
    </row>
    <row r="3" spans="1:10" ht="21" thickBot="1" x14ac:dyDescent="0.35">
      <c r="C3" s="3"/>
      <c r="D3" s="3"/>
    </row>
    <row r="4" spans="1:10" ht="15" customHeight="1" thickBot="1" x14ac:dyDescent="0.3">
      <c r="A4" s="241" t="s">
        <v>11</v>
      </c>
      <c r="B4" s="227" t="s">
        <v>13</v>
      </c>
      <c r="C4" s="241" t="s">
        <v>0</v>
      </c>
      <c r="D4" s="235" t="s">
        <v>147</v>
      </c>
      <c r="E4" s="241" t="s">
        <v>1</v>
      </c>
      <c r="F4" s="241" t="s">
        <v>2</v>
      </c>
      <c r="G4" s="230" t="s">
        <v>3</v>
      </c>
      <c r="H4" s="266"/>
      <c r="I4" s="272" t="s">
        <v>189</v>
      </c>
      <c r="J4" s="272" t="s">
        <v>190</v>
      </c>
    </row>
    <row r="5" spans="1:10" ht="15.75" thickBot="1" x14ac:dyDescent="0.3">
      <c r="A5" s="242"/>
      <c r="B5" s="228"/>
      <c r="C5" s="242"/>
      <c r="D5" s="236"/>
      <c r="E5" s="242"/>
      <c r="F5" s="242"/>
      <c r="G5" s="232"/>
      <c r="H5" s="267"/>
      <c r="I5" s="273"/>
      <c r="J5" s="273"/>
    </row>
    <row r="6" spans="1:10" ht="15.75" thickBot="1" x14ac:dyDescent="0.3">
      <c r="A6" s="243"/>
      <c r="B6" s="229"/>
      <c r="C6" s="243"/>
      <c r="D6" s="237"/>
      <c r="E6" s="243"/>
      <c r="F6" s="243"/>
      <c r="G6" s="156" t="s">
        <v>6</v>
      </c>
      <c r="H6" s="268" t="s">
        <v>5</v>
      </c>
      <c r="I6" s="273"/>
      <c r="J6" s="273"/>
    </row>
    <row r="7" spans="1:10" ht="29.25" customHeight="1" thickBot="1" x14ac:dyDescent="0.3">
      <c r="A7" s="210" t="s">
        <v>4</v>
      </c>
      <c r="B7" s="132">
        <v>1</v>
      </c>
      <c r="C7" s="125" t="s">
        <v>199</v>
      </c>
      <c r="D7" s="129">
        <v>16</v>
      </c>
      <c r="E7" s="158" t="s">
        <v>176</v>
      </c>
      <c r="F7" s="157" t="s">
        <v>158</v>
      </c>
      <c r="G7" s="157">
        <v>17</v>
      </c>
      <c r="H7" s="269">
        <v>35</v>
      </c>
      <c r="I7" s="173">
        <v>0</v>
      </c>
      <c r="J7" s="173">
        <v>31200</v>
      </c>
    </row>
    <row r="8" spans="1:10" ht="33.75" customHeight="1" thickBot="1" x14ac:dyDescent="0.3">
      <c r="A8" s="211"/>
      <c r="B8" s="132">
        <v>1</v>
      </c>
      <c r="C8" s="125" t="s">
        <v>199</v>
      </c>
      <c r="D8" s="129">
        <v>16</v>
      </c>
      <c r="E8" s="170" t="s">
        <v>181</v>
      </c>
      <c r="F8" s="157" t="s">
        <v>102</v>
      </c>
      <c r="G8" s="157">
        <v>9</v>
      </c>
      <c r="H8" s="269">
        <v>44</v>
      </c>
      <c r="I8" s="173">
        <v>0</v>
      </c>
      <c r="J8" s="173">
        <v>81600</v>
      </c>
    </row>
    <row r="9" spans="1:10" ht="32.25" customHeight="1" thickBot="1" x14ac:dyDescent="0.3">
      <c r="A9" s="211"/>
      <c r="B9" s="132">
        <v>1</v>
      </c>
      <c r="C9" s="157" t="s">
        <v>187</v>
      </c>
      <c r="D9" s="157">
        <v>16</v>
      </c>
      <c r="E9" s="171" t="s">
        <v>186</v>
      </c>
      <c r="F9" s="157" t="s">
        <v>188</v>
      </c>
      <c r="G9" s="157">
        <v>2</v>
      </c>
      <c r="H9" s="269">
        <v>33</v>
      </c>
      <c r="I9" s="261">
        <v>35400</v>
      </c>
      <c r="J9" s="274">
        <v>41900</v>
      </c>
    </row>
    <row r="10" spans="1:10" ht="36.75" customHeight="1" thickBot="1" x14ac:dyDescent="0.3">
      <c r="A10" s="218"/>
      <c r="B10" s="132">
        <v>1</v>
      </c>
      <c r="C10" s="169" t="s">
        <v>200</v>
      </c>
      <c r="D10" s="157">
        <v>16</v>
      </c>
      <c r="E10" s="171" t="s">
        <v>191</v>
      </c>
      <c r="F10" s="157" t="s">
        <v>192</v>
      </c>
      <c r="G10" s="157">
        <v>20</v>
      </c>
      <c r="H10" s="269">
        <v>37</v>
      </c>
      <c r="I10" s="261">
        <v>64500</v>
      </c>
      <c r="J10" s="261">
        <v>42480</v>
      </c>
    </row>
    <row r="11" spans="1:10" ht="16.5" customHeight="1" thickBot="1" x14ac:dyDescent="0.3">
      <c r="A11" s="188" t="s">
        <v>10</v>
      </c>
      <c r="B11" s="188">
        <f>SUM(B7:B10)</f>
        <v>4</v>
      </c>
      <c r="C11" s="188"/>
      <c r="D11" s="188">
        <f>SUM(D7:D10)</f>
        <v>64</v>
      </c>
      <c r="E11" s="188">
        <f>SUM(E10:E10)</f>
        <v>0</v>
      </c>
      <c r="F11" s="188"/>
      <c r="G11" s="188">
        <f t="shared" ref="G11:H11" si="0">SUM(G7:G10)</f>
        <v>48</v>
      </c>
      <c r="H11" s="136">
        <f t="shared" si="0"/>
        <v>149</v>
      </c>
      <c r="I11" s="263">
        <f>SUM(I7:I10)</f>
        <v>99900</v>
      </c>
      <c r="J11" s="263">
        <f>SUM(J7:J10)</f>
        <v>197180</v>
      </c>
    </row>
    <row r="12" spans="1:10" ht="16.5" hidden="1" customHeight="1" thickBot="1" x14ac:dyDescent="0.3">
      <c r="A12" s="188" t="s">
        <v>10</v>
      </c>
      <c r="B12" s="188">
        <f>SUM(B7:B11)</f>
        <v>8</v>
      </c>
      <c r="C12" s="188" t="s">
        <v>7</v>
      </c>
      <c r="D12" s="188">
        <f>SUM(D7:D11)</f>
        <v>128</v>
      </c>
      <c r="E12" s="188"/>
      <c r="F12" s="188"/>
      <c r="G12" s="188">
        <f>SUM(G7:G11)</f>
        <v>96</v>
      </c>
      <c r="H12" s="136">
        <f>SUM(H7:H11)</f>
        <v>298</v>
      </c>
      <c r="I12" s="275"/>
      <c r="J12" s="275"/>
    </row>
    <row r="13" spans="1:10" ht="49.5" customHeight="1" thickBot="1" x14ac:dyDescent="0.3">
      <c r="A13" s="188" t="s">
        <v>21</v>
      </c>
      <c r="B13" s="132"/>
      <c r="C13" s="129"/>
      <c r="D13" s="129"/>
      <c r="E13" s="160"/>
      <c r="F13" s="161"/>
      <c r="G13" s="129"/>
      <c r="H13" s="270"/>
      <c r="I13" s="275"/>
      <c r="J13" s="275"/>
    </row>
    <row r="14" spans="1:10" ht="15.75" thickBot="1" x14ac:dyDescent="0.3">
      <c r="A14" s="188" t="s">
        <v>10</v>
      </c>
      <c r="B14" s="188">
        <f>SUM(B13:B13)</f>
        <v>0</v>
      </c>
      <c r="C14" s="188" t="s">
        <v>7</v>
      </c>
      <c r="D14" s="188">
        <f>SUM(D13:D13)</f>
        <v>0</v>
      </c>
      <c r="E14" s="188"/>
      <c r="F14" s="188"/>
      <c r="G14" s="188">
        <f>SUM(G13:G13)</f>
        <v>0</v>
      </c>
      <c r="H14" s="136">
        <f>SUM(H13:H13)</f>
        <v>0</v>
      </c>
      <c r="I14" s="264">
        <v>0</v>
      </c>
      <c r="J14" s="264">
        <v>0</v>
      </c>
    </row>
    <row r="15" spans="1:10" ht="31.5" customHeight="1" thickBot="1" x14ac:dyDescent="0.3">
      <c r="A15" s="210" t="s">
        <v>8</v>
      </c>
      <c r="B15" s="132">
        <v>1</v>
      </c>
      <c r="C15" s="197" t="s">
        <v>178</v>
      </c>
      <c r="D15" s="130">
        <v>27</v>
      </c>
      <c r="E15" s="201" t="s">
        <v>179</v>
      </c>
      <c r="F15" s="198" t="s">
        <v>27</v>
      </c>
      <c r="G15" s="132">
        <v>30</v>
      </c>
      <c r="H15" s="271">
        <v>4</v>
      </c>
      <c r="I15" s="276">
        <v>62179.5</v>
      </c>
      <c r="J15" s="276">
        <v>46800</v>
      </c>
    </row>
    <row r="16" spans="1:10" ht="30" customHeight="1" thickBot="1" x14ac:dyDescent="0.3">
      <c r="A16" s="218"/>
      <c r="B16" s="132">
        <v>1</v>
      </c>
      <c r="C16" s="157" t="s">
        <v>182</v>
      </c>
      <c r="D16" s="130">
        <v>27</v>
      </c>
      <c r="E16" s="199" t="s">
        <v>180</v>
      </c>
      <c r="F16" s="200" t="s">
        <v>183</v>
      </c>
      <c r="G16" s="132">
        <v>7</v>
      </c>
      <c r="H16" s="271">
        <v>10</v>
      </c>
      <c r="I16" s="276">
        <v>62200</v>
      </c>
      <c r="J16" s="276">
        <v>46800</v>
      </c>
    </row>
    <row r="17" spans="1:10" ht="15.75" thickBot="1" x14ac:dyDescent="0.3">
      <c r="A17" s="188" t="s">
        <v>10</v>
      </c>
      <c r="B17" s="188">
        <f>+B16+B15</f>
        <v>2</v>
      </c>
      <c r="C17" s="188" t="s">
        <v>7</v>
      </c>
      <c r="D17" s="188">
        <f>SUM(D15:D16)</f>
        <v>54</v>
      </c>
      <c r="E17" s="188"/>
      <c r="F17" s="188"/>
      <c r="G17" s="188">
        <f t="shared" ref="G17:H17" si="1">SUM(G15:G16)</f>
        <v>37</v>
      </c>
      <c r="H17" s="136">
        <f t="shared" si="1"/>
        <v>14</v>
      </c>
      <c r="I17" s="265">
        <f>SUM(I15:I16)</f>
        <v>124379.5</v>
      </c>
      <c r="J17" s="265">
        <f>SUM(J15:J16)</f>
        <v>93600</v>
      </c>
    </row>
    <row r="18" spans="1:10" ht="54.75" customHeight="1" thickBot="1" x14ac:dyDescent="0.3">
      <c r="A18" s="187" t="s">
        <v>9</v>
      </c>
      <c r="B18" s="132"/>
      <c r="C18" s="129"/>
      <c r="D18" s="129"/>
      <c r="E18" s="158"/>
      <c r="F18" s="129"/>
      <c r="G18" s="129"/>
      <c r="H18" s="270"/>
      <c r="I18" s="275"/>
      <c r="J18" s="275"/>
    </row>
    <row r="19" spans="1:10" ht="15.75" thickBot="1" x14ac:dyDescent="0.3">
      <c r="A19" s="188" t="s">
        <v>10</v>
      </c>
      <c r="B19" s="188">
        <f>SUM(B18:B18)</f>
        <v>0</v>
      </c>
      <c r="C19" s="188" t="s">
        <v>7</v>
      </c>
      <c r="D19" s="188">
        <f>SUM(D18:D18)</f>
        <v>0</v>
      </c>
      <c r="E19" s="188"/>
      <c r="F19" s="188"/>
      <c r="G19" s="188">
        <f>SUM(G18:G18)</f>
        <v>0</v>
      </c>
      <c r="H19" s="136">
        <f>SUM(H18:H18)</f>
        <v>0</v>
      </c>
      <c r="I19" s="117">
        <v>0</v>
      </c>
      <c r="J19" s="117">
        <v>0</v>
      </c>
    </row>
    <row r="20" spans="1:10" ht="41.25" customHeight="1" thickBot="1" x14ac:dyDescent="0.3">
      <c r="A20" s="219" t="s">
        <v>22</v>
      </c>
      <c r="B20" s="132">
        <v>1</v>
      </c>
      <c r="C20" s="172" t="s">
        <v>202</v>
      </c>
      <c r="D20" s="132">
        <v>32</v>
      </c>
      <c r="E20" s="157" t="s">
        <v>184</v>
      </c>
      <c r="F20" s="173" t="s">
        <v>185</v>
      </c>
      <c r="G20" s="157">
        <v>1</v>
      </c>
      <c r="H20" s="269">
        <v>28</v>
      </c>
      <c r="I20" s="173">
        <v>56210.29</v>
      </c>
      <c r="J20" s="173">
        <v>90000</v>
      </c>
    </row>
    <row r="21" spans="1:10" ht="41.25" customHeight="1" thickBot="1" x14ac:dyDescent="0.3">
      <c r="A21" s="221"/>
      <c r="B21" s="127">
        <v>1</v>
      </c>
      <c r="C21" s="172" t="s">
        <v>202</v>
      </c>
      <c r="D21" s="127">
        <v>64</v>
      </c>
      <c r="E21" s="157" t="s">
        <v>193</v>
      </c>
      <c r="F21" s="262" t="s">
        <v>194</v>
      </c>
      <c r="G21" s="157">
        <v>10</v>
      </c>
      <c r="H21" s="269">
        <v>35</v>
      </c>
      <c r="I21" s="157">
        <v>0</v>
      </c>
      <c r="J21" s="157">
        <v>0</v>
      </c>
    </row>
    <row r="22" spans="1:10" ht="20.25" customHeight="1" thickBot="1" x14ac:dyDescent="0.3">
      <c r="A22" s="188" t="s">
        <v>10</v>
      </c>
      <c r="B22" s="188">
        <f>SUM(B20:B21)</f>
        <v>2</v>
      </c>
      <c r="C22" s="188"/>
      <c r="D22" s="204">
        <f>D21+D20</f>
        <v>96</v>
      </c>
      <c r="E22" s="188"/>
      <c r="F22" s="188"/>
      <c r="G22" s="204">
        <f>G21+G20</f>
        <v>11</v>
      </c>
      <c r="H22" s="136">
        <f>H21+H20</f>
        <v>63</v>
      </c>
      <c r="I22" s="263">
        <f>SUM(I20:I21)</f>
        <v>56210.29</v>
      </c>
      <c r="J22" s="263">
        <f>SUM(J20:J21)</f>
        <v>90000</v>
      </c>
    </row>
    <row r="23" spans="1:10" ht="29.25" thickBot="1" x14ac:dyDescent="0.3">
      <c r="A23" s="188" t="s">
        <v>52</v>
      </c>
      <c r="B23" s="132"/>
      <c r="C23" s="132"/>
      <c r="D23" s="132"/>
      <c r="E23" s="132"/>
      <c r="F23" s="132"/>
      <c r="G23" s="132"/>
      <c r="H23" s="271"/>
      <c r="I23" s="275"/>
      <c r="J23" s="275"/>
    </row>
    <row r="24" spans="1:10" ht="31.5" customHeight="1" thickBot="1" x14ac:dyDescent="0.3">
      <c r="A24" s="188" t="s">
        <v>10</v>
      </c>
      <c r="B24" s="188">
        <f>SUM(B23:B23)</f>
        <v>0</v>
      </c>
      <c r="C24" s="188"/>
      <c r="D24" s="188">
        <f>SUM(D23:D23)</f>
        <v>0</v>
      </c>
      <c r="E24" s="188"/>
      <c r="F24" s="188"/>
      <c r="G24" s="188">
        <f>SUM(G23:G23)</f>
        <v>0</v>
      </c>
      <c r="H24" s="136">
        <f>SUM(H23:H23)</f>
        <v>0</v>
      </c>
      <c r="I24" s="117">
        <v>0</v>
      </c>
      <c r="J24" s="117">
        <v>0</v>
      </c>
    </row>
    <row r="25" spans="1:10" ht="15.75" thickBot="1" x14ac:dyDescent="0.3">
      <c r="A25" s="121"/>
      <c r="B25" s="121"/>
      <c r="C25" s="121"/>
      <c r="D25" s="121"/>
      <c r="E25" s="121"/>
      <c r="F25" s="121"/>
      <c r="G25" s="121"/>
      <c r="H25" s="121"/>
      <c r="I25" s="275"/>
      <c r="J25" s="275"/>
    </row>
    <row r="26" spans="1:10" ht="15.75" thickBot="1" x14ac:dyDescent="0.3">
      <c r="A26" s="277" t="s">
        <v>195</v>
      </c>
      <c r="B26" s="125">
        <f>+B11+B14+B17+B19+B22+B24</f>
        <v>8</v>
      </c>
      <c r="C26" s="125" t="s">
        <v>19</v>
      </c>
      <c r="D26" s="125">
        <f>+D11+D14+D17+D19+D22+D24</f>
        <v>214</v>
      </c>
      <c r="E26" s="125"/>
      <c r="F26" s="125"/>
      <c r="G26" s="125">
        <f>+G11+G14+G17+G19+G22+G24</f>
        <v>96</v>
      </c>
      <c r="H26" s="278">
        <f>+H11+H14+H17+H19+H22+H24</f>
        <v>226</v>
      </c>
      <c r="I26" s="279">
        <f>I24+I22+I19+I17+I14+I11</f>
        <v>280489.79000000004</v>
      </c>
      <c r="J26" s="279">
        <f>J24+J22+J19+J17+J14+J11</f>
        <v>380780</v>
      </c>
    </row>
    <row r="27" spans="1:10" ht="15.75" customHeight="1" thickBot="1" x14ac:dyDescent="0.3">
      <c r="A27" s="280" t="s">
        <v>196</v>
      </c>
      <c r="B27" s="281"/>
      <c r="C27" s="281"/>
      <c r="D27" s="281"/>
      <c r="E27" s="281"/>
      <c r="F27" s="281"/>
      <c r="G27" s="281"/>
      <c r="H27" s="282"/>
      <c r="I27" s="283"/>
      <c r="J27" s="284">
        <f>J26*1.1</f>
        <v>418858.00000000006</v>
      </c>
    </row>
    <row r="28" spans="1:10" ht="15.75" thickBot="1" x14ac:dyDescent="0.3">
      <c r="A28" s="285" t="s">
        <v>197</v>
      </c>
      <c r="B28" s="286"/>
      <c r="C28" s="286"/>
      <c r="D28" s="286"/>
      <c r="E28" s="286"/>
      <c r="F28" s="286"/>
      <c r="G28" s="286"/>
      <c r="H28" s="287"/>
      <c r="I28" s="288">
        <f>J27+I26</f>
        <v>699347.79</v>
      </c>
      <c r="J28" s="289"/>
    </row>
    <row r="29" spans="1:10" x14ac:dyDescent="0.25">
      <c r="A29" s="295" t="s">
        <v>201</v>
      </c>
      <c r="B29" s="295"/>
      <c r="C29" s="295"/>
      <c r="D29" s="295"/>
      <c r="E29" s="295"/>
      <c r="F29" s="295"/>
      <c r="G29" s="295"/>
      <c r="H29" s="295"/>
      <c r="I29" s="295"/>
      <c r="J29" s="295"/>
    </row>
    <row r="30" spans="1:10" ht="18" customHeight="1" x14ac:dyDescent="0.25"/>
    <row r="31" spans="1:10" ht="20.25" x14ac:dyDescent="0.3">
      <c r="A31" s="214" t="s">
        <v>175</v>
      </c>
      <c r="B31" s="214"/>
      <c r="C31" s="214"/>
      <c r="D31" s="214"/>
      <c r="E31" s="214"/>
      <c r="F31" s="214"/>
      <c r="G31" s="214"/>
      <c r="H31" s="214"/>
      <c r="I31" s="214"/>
      <c r="J31" s="214"/>
    </row>
    <row r="32" spans="1:10" ht="29.25" customHeight="1" thickBot="1" x14ac:dyDescent="0.3">
      <c r="A32" s="2"/>
      <c r="B32" s="2"/>
      <c r="C32" s="2"/>
      <c r="G32" s="2"/>
      <c r="H32" s="2"/>
    </row>
    <row r="33" spans="1:8" ht="28.5" customHeight="1" thickBot="1" x14ac:dyDescent="0.3">
      <c r="D33" s="291" t="s">
        <v>165</v>
      </c>
      <c r="E33" s="292"/>
      <c r="F33" s="293"/>
      <c r="G33" s="2"/>
      <c r="H33" s="2"/>
    </row>
    <row r="34" spans="1:8" ht="29.25" thickBot="1" x14ac:dyDescent="0.3">
      <c r="A34" s="196" t="s">
        <v>143</v>
      </c>
      <c r="D34" s="186" t="s">
        <v>166</v>
      </c>
      <c r="E34" s="172" t="s">
        <v>177</v>
      </c>
      <c r="F34" s="140" t="s">
        <v>174</v>
      </c>
      <c r="G34" s="2"/>
      <c r="H34" s="2"/>
    </row>
    <row r="35" spans="1:8" ht="15.75" thickBot="1" x14ac:dyDescent="0.3">
      <c r="A35" s="290" t="s">
        <v>198</v>
      </c>
      <c r="B35" s="290"/>
      <c r="C35" s="294">
        <v>5</v>
      </c>
      <c r="D35" s="296">
        <f>G7+G8+G10+G20+G21</f>
        <v>57</v>
      </c>
      <c r="E35" s="297">
        <f>H7+H8+H10+H20+H21</f>
        <v>179</v>
      </c>
      <c r="F35" s="297">
        <f>SUM(D35:E35)</f>
        <v>236</v>
      </c>
      <c r="G35" s="2"/>
      <c r="H35" s="2"/>
    </row>
    <row r="36" spans="1:8" ht="16.5" thickBot="1" x14ac:dyDescent="0.3">
      <c r="A36" s="206" t="s">
        <v>20</v>
      </c>
      <c r="B36" s="206"/>
      <c r="C36" s="294">
        <v>3</v>
      </c>
      <c r="D36" s="192">
        <f>G9+G15+G16</f>
        <v>39</v>
      </c>
      <c r="E36" s="192">
        <f>H9+H15+H16</f>
        <v>47</v>
      </c>
      <c r="F36" s="193">
        <f>D36+E36</f>
        <v>86</v>
      </c>
      <c r="G36" s="2"/>
      <c r="H36" s="2"/>
    </row>
    <row r="37" spans="1:8" ht="16.5" thickBot="1" x14ac:dyDescent="0.3">
      <c r="A37" s="207" t="s">
        <v>14</v>
      </c>
      <c r="B37" s="206"/>
      <c r="C37" s="294">
        <v>0</v>
      </c>
      <c r="D37" s="194">
        <v>0</v>
      </c>
      <c r="E37" s="194">
        <v>0</v>
      </c>
      <c r="F37" s="193">
        <f>+E37+D37</f>
        <v>0</v>
      </c>
      <c r="H37" s="190"/>
    </row>
    <row r="38" spans="1:8" ht="15" customHeight="1" thickBot="1" x14ac:dyDescent="0.3">
      <c r="A38" s="203" t="s">
        <v>30</v>
      </c>
      <c r="B38" s="203"/>
      <c r="C38" s="298">
        <v>322</v>
      </c>
      <c r="D38" s="195">
        <f>D35+D36</f>
        <v>96</v>
      </c>
      <c r="E38" s="195">
        <f t="shared" ref="E38:F38" si="2">E35+E36</f>
        <v>226</v>
      </c>
      <c r="F38" s="195">
        <f t="shared" si="2"/>
        <v>322</v>
      </c>
    </row>
    <row r="39" spans="1:8" ht="29.25" x14ac:dyDescent="0.25">
      <c r="A39" s="205" t="s">
        <v>148</v>
      </c>
      <c r="B39" s="205"/>
      <c r="C39" s="202">
        <v>215.5</v>
      </c>
      <c r="G39" s="167"/>
      <c r="H39" s="167"/>
    </row>
    <row r="40" spans="1:8" x14ac:dyDescent="0.25">
      <c r="A40" s="205"/>
      <c r="B40" s="205"/>
      <c r="C40" s="202"/>
    </row>
  </sheetData>
  <mergeCells count="20">
    <mergeCell ref="I28:J28"/>
    <mergeCell ref="A35:B35"/>
    <mergeCell ref="D33:F33"/>
    <mergeCell ref="A1:J1"/>
    <mergeCell ref="A2:J2"/>
    <mergeCell ref="A31:J31"/>
    <mergeCell ref="I4:I6"/>
    <mergeCell ref="J4:J6"/>
    <mergeCell ref="A20:A21"/>
    <mergeCell ref="A27:H27"/>
    <mergeCell ref="D4:D6"/>
    <mergeCell ref="G4:H5"/>
    <mergeCell ref="C4:C6"/>
    <mergeCell ref="F4:F6"/>
    <mergeCell ref="E4:E6"/>
    <mergeCell ref="A4:A6"/>
    <mergeCell ref="B4:B6"/>
    <mergeCell ref="A7:A10"/>
    <mergeCell ref="A15:A16"/>
    <mergeCell ref="A28:H28"/>
  </mergeCells>
  <pageMargins left="0.25" right="0.25" top="0.75" bottom="0.75" header="0.3" footer="0.3"/>
  <pageSetup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4"/>
  <sheetViews>
    <sheetView workbookViewId="0">
      <selection activeCell="E12" sqref="E12"/>
    </sheetView>
  </sheetViews>
  <sheetFormatPr baseColWidth="10" defaultRowHeight="15" x14ac:dyDescent="0.25"/>
  <cols>
    <col min="1" max="1" width="20.42578125" customWidth="1"/>
    <col min="2" max="2" width="6.42578125" customWidth="1"/>
    <col min="3" max="3" width="35" customWidth="1"/>
    <col min="4" max="4" width="15" customWidth="1"/>
    <col min="5" max="5" width="19.5703125" customWidth="1"/>
    <col min="6" max="6" width="11.140625" customWidth="1"/>
    <col min="7" max="7" width="14.85546875" customWidth="1"/>
  </cols>
  <sheetData>
    <row r="1" spans="1:7" ht="20.25" x14ac:dyDescent="0.3">
      <c r="A1" s="244" t="s">
        <v>86</v>
      </c>
      <c r="B1" s="244"/>
      <c r="C1" s="244"/>
      <c r="D1" s="244"/>
      <c r="E1" s="244"/>
      <c r="F1" s="244"/>
      <c r="G1" s="244"/>
    </row>
    <row r="3" spans="1:7" ht="20.25" x14ac:dyDescent="0.3">
      <c r="A3" s="214" t="s">
        <v>18</v>
      </c>
      <c r="B3" s="214"/>
      <c r="C3" s="214"/>
      <c r="D3" s="214"/>
      <c r="E3" s="214"/>
      <c r="F3" s="214"/>
      <c r="G3" s="214"/>
    </row>
    <row r="4" spans="1:7" ht="20.25" x14ac:dyDescent="0.3">
      <c r="A4" s="214" t="s">
        <v>38</v>
      </c>
      <c r="B4" s="214"/>
      <c r="C4" s="214"/>
      <c r="D4" s="214"/>
      <c r="E4" s="214"/>
      <c r="F4" s="214"/>
      <c r="G4" s="214"/>
    </row>
    <row r="5" spans="1:7" ht="21" thickBot="1" x14ac:dyDescent="0.35">
      <c r="C5" s="3"/>
    </row>
    <row r="6" spans="1:7" x14ac:dyDescent="0.25">
      <c r="A6" s="4"/>
      <c r="B6" s="254" t="s">
        <v>13</v>
      </c>
      <c r="C6" s="4"/>
      <c r="D6" s="4"/>
      <c r="E6" s="4"/>
      <c r="F6" s="257" t="s">
        <v>3</v>
      </c>
      <c r="G6" s="258"/>
    </row>
    <row r="7" spans="1:7" ht="15.75" thickBot="1" x14ac:dyDescent="0.3">
      <c r="A7" s="5"/>
      <c r="B7" s="255"/>
      <c r="C7" s="5"/>
      <c r="D7" s="5"/>
      <c r="E7" s="5"/>
      <c r="F7" s="259"/>
      <c r="G7" s="260"/>
    </row>
    <row r="8" spans="1:7" ht="15.75" thickBot="1" x14ac:dyDescent="0.3">
      <c r="A8" s="6" t="s">
        <v>11</v>
      </c>
      <c r="B8" s="256"/>
      <c r="C8" s="6" t="s">
        <v>0</v>
      </c>
      <c r="D8" s="6" t="s">
        <v>1</v>
      </c>
      <c r="E8" s="6" t="s">
        <v>2</v>
      </c>
      <c r="F8" s="7" t="s">
        <v>6</v>
      </c>
      <c r="G8" s="7" t="s">
        <v>5</v>
      </c>
    </row>
    <row r="9" spans="1:7" ht="42.75" x14ac:dyDescent="0.25">
      <c r="A9" s="245" t="s">
        <v>4</v>
      </c>
      <c r="B9" s="46">
        <v>1</v>
      </c>
      <c r="C9" s="76" t="s">
        <v>32</v>
      </c>
      <c r="D9" s="9" t="s">
        <v>36</v>
      </c>
      <c r="E9" s="17" t="s">
        <v>26</v>
      </c>
      <c r="F9" s="69">
        <v>27</v>
      </c>
      <c r="G9" s="72">
        <v>0</v>
      </c>
    </row>
    <row r="10" spans="1:7" ht="32.25" customHeight="1" x14ac:dyDescent="0.25">
      <c r="A10" s="246"/>
      <c r="B10" s="74">
        <v>1</v>
      </c>
      <c r="C10" s="93" t="s">
        <v>32</v>
      </c>
      <c r="D10" s="24" t="s">
        <v>37</v>
      </c>
      <c r="E10" s="88" t="s">
        <v>26</v>
      </c>
      <c r="F10" s="69">
        <v>30</v>
      </c>
      <c r="G10" s="72">
        <v>0</v>
      </c>
    </row>
    <row r="11" spans="1:7" ht="33" customHeight="1" x14ac:dyDescent="0.25">
      <c r="A11" s="246"/>
      <c r="B11" s="46">
        <v>1</v>
      </c>
      <c r="C11" s="94" t="s">
        <v>78</v>
      </c>
      <c r="D11" s="95" t="s">
        <v>64</v>
      </c>
      <c r="E11" s="94" t="s">
        <v>66</v>
      </c>
      <c r="F11" s="92">
        <v>12</v>
      </c>
      <c r="G11" s="87">
        <v>47</v>
      </c>
    </row>
    <row r="12" spans="1:7" ht="57.75" thickBot="1" x14ac:dyDescent="0.3">
      <c r="A12" s="246"/>
      <c r="B12" s="46">
        <v>1</v>
      </c>
      <c r="C12" s="9" t="s">
        <v>79</v>
      </c>
      <c r="D12" s="11" t="s">
        <v>65</v>
      </c>
      <c r="E12" s="96" t="s">
        <v>68</v>
      </c>
      <c r="F12" s="56">
        <v>2</v>
      </c>
      <c r="G12" s="54">
        <v>32</v>
      </c>
    </row>
    <row r="13" spans="1:7" ht="15.75" hidden="1" x14ac:dyDescent="0.25">
      <c r="A13" s="246"/>
      <c r="B13" s="46"/>
      <c r="C13" s="53"/>
      <c r="D13" s="17"/>
      <c r="E13" s="17"/>
      <c r="F13" s="56"/>
      <c r="G13" s="55"/>
    </row>
    <row r="14" spans="1:7" ht="15.75" hidden="1" x14ac:dyDescent="0.25">
      <c r="A14" s="246"/>
      <c r="B14" s="46"/>
      <c r="C14" s="53"/>
      <c r="D14" s="9"/>
      <c r="E14" s="9"/>
      <c r="F14" s="57"/>
      <c r="G14" s="55"/>
    </row>
    <row r="15" spans="1:7" ht="15.75" hidden="1" x14ac:dyDescent="0.25">
      <c r="A15" s="246"/>
      <c r="B15" s="26"/>
      <c r="C15" s="52" t="s">
        <v>7</v>
      </c>
      <c r="D15" s="77"/>
      <c r="E15" s="78"/>
      <c r="F15" s="78"/>
      <c r="G15" s="79"/>
    </row>
    <row r="16" spans="1:7" ht="15.75" hidden="1" x14ac:dyDescent="0.25">
      <c r="A16" s="246"/>
      <c r="B16" s="46"/>
      <c r="C16" s="67"/>
      <c r="D16" s="9"/>
      <c r="E16" s="10"/>
      <c r="F16" s="69"/>
      <c r="G16" s="72"/>
    </row>
    <row r="17" spans="1:7" ht="15.75" hidden="1" x14ac:dyDescent="0.25">
      <c r="A17" s="246"/>
      <c r="B17" s="46"/>
      <c r="C17" s="67"/>
      <c r="D17" s="9"/>
      <c r="E17" s="10"/>
      <c r="F17" s="69"/>
      <c r="G17" s="72"/>
    </row>
    <row r="18" spans="1:7" ht="16.5" hidden="1" thickBot="1" x14ac:dyDescent="0.3">
      <c r="A18" s="246"/>
      <c r="B18" s="46"/>
      <c r="C18" s="67"/>
      <c r="D18" s="75"/>
      <c r="E18" s="68"/>
      <c r="F18" s="20"/>
      <c r="G18" s="73"/>
    </row>
    <row r="19" spans="1:7" ht="15.75" thickBot="1" x14ac:dyDescent="0.3">
      <c r="A19" s="34" t="s">
        <v>10</v>
      </c>
      <c r="B19" s="41">
        <f>SUM(B9:B18)</f>
        <v>4</v>
      </c>
      <c r="C19" s="27"/>
      <c r="D19" s="27"/>
      <c r="E19" s="27"/>
      <c r="F19" s="51">
        <f>SUM(F9:F18)</f>
        <v>71</v>
      </c>
      <c r="G19" s="51">
        <f>SUM(G9:G18)</f>
        <v>79</v>
      </c>
    </row>
    <row r="20" spans="1:7" ht="72" thickBot="1" x14ac:dyDescent="0.3">
      <c r="A20" s="97" t="s">
        <v>21</v>
      </c>
      <c r="B20" s="44">
        <v>1</v>
      </c>
      <c r="C20" s="100" t="s">
        <v>82</v>
      </c>
      <c r="D20" s="99" t="s">
        <v>67</v>
      </c>
      <c r="E20" s="13" t="s">
        <v>33</v>
      </c>
      <c r="F20" s="13">
        <v>22</v>
      </c>
      <c r="G20" s="48">
        <v>0</v>
      </c>
    </row>
    <row r="21" spans="1:7" ht="15.75" thickBot="1" x14ac:dyDescent="0.3">
      <c r="A21" s="34" t="s">
        <v>10</v>
      </c>
      <c r="B21" s="41">
        <f>SUM(B20:B20)</f>
        <v>1</v>
      </c>
      <c r="C21" s="27"/>
      <c r="D21" s="27"/>
      <c r="E21" s="27"/>
      <c r="F21" s="39">
        <f>SUM(F20:F20)</f>
        <v>22</v>
      </c>
      <c r="G21" s="51">
        <f>SUM(G20:G20)</f>
        <v>0</v>
      </c>
    </row>
    <row r="22" spans="1:7" ht="33" customHeight="1" x14ac:dyDescent="0.25">
      <c r="A22" s="245" t="s">
        <v>8</v>
      </c>
      <c r="B22" s="44">
        <v>1</v>
      </c>
      <c r="C22" s="80" t="s">
        <v>39</v>
      </c>
      <c r="D22" s="15" t="s">
        <v>41</v>
      </c>
      <c r="E22" s="13" t="s">
        <v>47</v>
      </c>
      <c r="F22" s="16">
        <v>5</v>
      </c>
      <c r="G22" s="45">
        <v>34</v>
      </c>
    </row>
    <row r="23" spans="1:7" ht="42.75" x14ac:dyDescent="0.25">
      <c r="A23" s="246"/>
      <c r="B23" s="46">
        <v>1</v>
      </c>
      <c r="C23" s="81" t="s">
        <v>40</v>
      </c>
      <c r="D23" s="11" t="s">
        <v>42</v>
      </c>
      <c r="E23" s="9" t="s">
        <v>29</v>
      </c>
      <c r="F23" s="9">
        <v>19</v>
      </c>
      <c r="G23" s="47">
        <v>14</v>
      </c>
    </row>
    <row r="24" spans="1:7" ht="30.75" customHeight="1" x14ac:dyDescent="0.25">
      <c r="A24" s="246"/>
      <c r="B24" s="46">
        <v>1</v>
      </c>
      <c r="C24" s="82" t="s">
        <v>39</v>
      </c>
      <c r="D24" s="11" t="s">
        <v>43</v>
      </c>
      <c r="E24" s="9" t="s">
        <v>48</v>
      </c>
      <c r="F24" s="9">
        <v>8</v>
      </c>
      <c r="G24" s="47">
        <v>40</v>
      </c>
    </row>
    <row r="25" spans="1:7" ht="30.75" customHeight="1" x14ac:dyDescent="0.25">
      <c r="A25" s="246"/>
      <c r="B25" s="46">
        <v>1</v>
      </c>
      <c r="C25" s="82" t="s">
        <v>39</v>
      </c>
      <c r="D25" s="11" t="s">
        <v>44</v>
      </c>
      <c r="E25" s="9" t="s">
        <v>49</v>
      </c>
      <c r="F25" s="9">
        <v>7</v>
      </c>
      <c r="G25" s="47">
        <v>25</v>
      </c>
    </row>
    <row r="26" spans="1:7" ht="31.5" customHeight="1" x14ac:dyDescent="0.25">
      <c r="A26" s="246"/>
      <c r="B26" s="46">
        <v>1</v>
      </c>
      <c r="C26" s="82" t="s">
        <v>39</v>
      </c>
      <c r="D26" s="11" t="s">
        <v>45</v>
      </c>
      <c r="E26" s="9" t="s">
        <v>50</v>
      </c>
      <c r="F26" s="9">
        <v>14</v>
      </c>
      <c r="G26" s="47">
        <v>35</v>
      </c>
    </row>
    <row r="27" spans="1:7" ht="29.25" thickBot="1" x14ac:dyDescent="0.3">
      <c r="A27" s="247"/>
      <c r="B27" s="66">
        <v>1</v>
      </c>
      <c r="C27" s="83" t="s">
        <v>39</v>
      </c>
      <c r="D27" s="18" t="s">
        <v>46</v>
      </c>
      <c r="E27" s="14" t="s">
        <v>51</v>
      </c>
      <c r="F27" s="14">
        <v>11</v>
      </c>
      <c r="G27" s="84">
        <v>20</v>
      </c>
    </row>
    <row r="28" spans="1:7" ht="15.75" thickBot="1" x14ac:dyDescent="0.3">
      <c r="A28" s="34" t="s">
        <v>10</v>
      </c>
      <c r="B28" s="89">
        <f>SUM(B22:B27)</f>
        <v>6</v>
      </c>
      <c r="C28" s="49"/>
      <c r="D28" s="50"/>
      <c r="E28" s="50"/>
      <c r="F28" s="58">
        <f>SUM(F22:F27)</f>
        <v>64</v>
      </c>
      <c r="G28" s="59">
        <f>SUM(G22:G27)</f>
        <v>168</v>
      </c>
    </row>
    <row r="29" spans="1:7" ht="42" customHeight="1" x14ac:dyDescent="0.25">
      <c r="A29" s="245" t="s">
        <v>9</v>
      </c>
      <c r="B29" s="44">
        <v>1</v>
      </c>
      <c r="C29" s="90" t="s">
        <v>83</v>
      </c>
      <c r="D29" s="15" t="s">
        <v>57</v>
      </c>
      <c r="E29" s="13" t="s">
        <v>58</v>
      </c>
      <c r="F29" s="13">
        <v>41</v>
      </c>
      <c r="G29" s="48">
        <v>18</v>
      </c>
    </row>
    <row r="30" spans="1:7" ht="42.75" customHeight="1" x14ac:dyDescent="0.25">
      <c r="A30" s="246"/>
      <c r="B30" s="46">
        <v>1</v>
      </c>
      <c r="C30" s="91" t="s">
        <v>83</v>
      </c>
      <c r="D30" s="11" t="s">
        <v>59</v>
      </c>
      <c r="E30" s="9" t="s">
        <v>60</v>
      </c>
      <c r="F30" s="9">
        <v>6</v>
      </c>
      <c r="G30" s="47">
        <v>77</v>
      </c>
    </row>
    <row r="31" spans="1:7" ht="28.5" x14ac:dyDescent="0.25">
      <c r="A31" s="246"/>
      <c r="B31" s="46">
        <v>1</v>
      </c>
      <c r="C31" s="91" t="s">
        <v>84</v>
      </c>
      <c r="D31" s="11" t="s">
        <v>61</v>
      </c>
      <c r="E31" s="9" t="s">
        <v>12</v>
      </c>
      <c r="F31" s="9">
        <v>4</v>
      </c>
      <c r="G31" s="47">
        <v>37</v>
      </c>
    </row>
    <row r="32" spans="1:7" ht="33" customHeight="1" x14ac:dyDescent="0.25">
      <c r="A32" s="246"/>
      <c r="B32" s="74">
        <v>1</v>
      </c>
      <c r="C32" s="70" t="s">
        <v>85</v>
      </c>
      <c r="D32" s="112" t="s">
        <v>62</v>
      </c>
      <c r="E32" s="24" t="s">
        <v>63</v>
      </c>
      <c r="F32" s="24">
        <v>17</v>
      </c>
      <c r="G32" s="113">
        <v>31</v>
      </c>
    </row>
    <row r="33" spans="1:7" ht="43.5" thickBot="1" x14ac:dyDescent="0.3">
      <c r="A33" s="253"/>
      <c r="B33" s="66">
        <v>1</v>
      </c>
      <c r="C33" s="83" t="s">
        <v>80</v>
      </c>
      <c r="D33" s="18" t="s">
        <v>81</v>
      </c>
      <c r="E33" s="14" t="s">
        <v>31</v>
      </c>
      <c r="F33" s="14">
        <v>27</v>
      </c>
      <c r="G33" s="14">
        <v>1</v>
      </c>
    </row>
    <row r="34" spans="1:7" ht="15.75" thickBot="1" x14ac:dyDescent="0.3">
      <c r="A34" s="34" t="s">
        <v>10</v>
      </c>
      <c r="B34" s="34">
        <f>SUM(B29:B33)</f>
        <v>5</v>
      </c>
      <c r="C34" s="28"/>
      <c r="D34" s="27"/>
      <c r="E34" s="27"/>
      <c r="F34" s="39">
        <f>SUM(F29:F33)</f>
        <v>95</v>
      </c>
      <c r="G34" s="51">
        <f>SUM(G29:G33)</f>
        <v>164</v>
      </c>
    </row>
    <row r="35" spans="1:7" ht="36" customHeight="1" thickBot="1" x14ac:dyDescent="0.3">
      <c r="A35" s="98" t="s">
        <v>22</v>
      </c>
      <c r="B35" s="38">
        <v>1</v>
      </c>
      <c r="C35" s="102" t="s">
        <v>69</v>
      </c>
      <c r="D35" s="15" t="s">
        <v>70</v>
      </c>
      <c r="E35" s="101" t="s">
        <v>71</v>
      </c>
      <c r="F35" s="60">
        <v>0</v>
      </c>
      <c r="G35" s="61">
        <v>61</v>
      </c>
    </row>
    <row r="36" spans="1:7" ht="15.75" thickBot="1" x14ac:dyDescent="0.3">
      <c r="A36" s="34" t="s">
        <v>10</v>
      </c>
      <c r="B36" s="65">
        <f>SUM(B35:B35)</f>
        <v>1</v>
      </c>
      <c r="C36" s="64"/>
      <c r="D36" s="29"/>
      <c r="E36" s="29"/>
      <c r="F36" s="62">
        <f>SUM(F35:F35)</f>
        <v>0</v>
      </c>
      <c r="G36" s="63">
        <f>SUM(G35:G35)</f>
        <v>61</v>
      </c>
    </row>
    <row r="37" spans="1:7" ht="15.75" thickBot="1" x14ac:dyDescent="0.3">
      <c r="A37" s="85"/>
      <c r="B37" s="86"/>
      <c r="C37" s="114"/>
      <c r="D37" s="30"/>
      <c r="E37" s="30"/>
      <c r="F37" s="86"/>
      <c r="G37" s="86"/>
    </row>
    <row r="38" spans="1:7" ht="42.75" x14ac:dyDescent="0.25">
      <c r="A38" s="250" t="s">
        <v>52</v>
      </c>
      <c r="B38" s="103">
        <v>1</v>
      </c>
      <c r="C38" s="115" t="s">
        <v>53</v>
      </c>
      <c r="D38" s="104" t="s">
        <v>54</v>
      </c>
      <c r="E38" s="13" t="s">
        <v>55</v>
      </c>
      <c r="F38" s="105">
        <v>29</v>
      </c>
      <c r="G38" s="106">
        <v>0</v>
      </c>
    </row>
    <row r="39" spans="1:7" ht="57" x14ac:dyDescent="0.25">
      <c r="A39" s="251"/>
      <c r="B39" s="107">
        <v>1</v>
      </c>
      <c r="C39" s="108" t="s">
        <v>53</v>
      </c>
      <c r="D39" s="22" t="s">
        <v>75</v>
      </c>
      <c r="E39" s="9" t="s">
        <v>72</v>
      </c>
      <c r="F39" s="69">
        <v>90</v>
      </c>
      <c r="G39" s="72">
        <v>0</v>
      </c>
    </row>
    <row r="40" spans="1:7" ht="57" x14ac:dyDescent="0.25">
      <c r="A40" s="251"/>
      <c r="B40" s="107">
        <v>1</v>
      </c>
      <c r="C40" s="111" t="s">
        <v>53</v>
      </c>
      <c r="D40" s="22" t="s">
        <v>76</v>
      </c>
      <c r="E40" s="9" t="s">
        <v>73</v>
      </c>
      <c r="F40" s="69">
        <v>60</v>
      </c>
      <c r="G40" s="72">
        <v>0</v>
      </c>
    </row>
    <row r="41" spans="1:7" ht="43.5" thickBot="1" x14ac:dyDescent="0.3">
      <c r="A41" s="252"/>
      <c r="B41" s="109">
        <v>1</v>
      </c>
      <c r="C41" s="110" t="s">
        <v>53</v>
      </c>
      <c r="D41" s="23" t="s">
        <v>77</v>
      </c>
      <c r="E41" s="14" t="s">
        <v>74</v>
      </c>
      <c r="F41" s="20">
        <v>45</v>
      </c>
      <c r="G41" s="73">
        <v>0</v>
      </c>
    </row>
    <row r="42" spans="1:7" ht="15.75" thickBot="1" x14ac:dyDescent="0.3">
      <c r="A42" s="34" t="s">
        <v>10</v>
      </c>
      <c r="B42" s="65">
        <f>SUM(B38:B41)</f>
        <v>4</v>
      </c>
      <c r="C42" s="64"/>
      <c r="D42" s="29"/>
      <c r="E42" s="29"/>
      <c r="F42" s="62">
        <f>SUM(F38:F41)</f>
        <v>224</v>
      </c>
      <c r="G42" s="63">
        <f>SUM(G38:G41)</f>
        <v>0</v>
      </c>
    </row>
    <row r="43" spans="1:7" ht="15.75" thickBot="1" x14ac:dyDescent="0.3">
      <c r="A43" s="35"/>
      <c r="B43" s="42"/>
      <c r="C43" s="30"/>
      <c r="D43" s="30"/>
      <c r="E43" s="30"/>
      <c r="F43" s="30"/>
      <c r="G43" s="30"/>
    </row>
    <row r="44" spans="1:7" ht="15.75" thickBot="1" x14ac:dyDescent="0.3">
      <c r="A44" s="36" t="s">
        <v>17</v>
      </c>
      <c r="B44" s="36">
        <f>+B42+B36+B34+B28+B21+B19</f>
        <v>21</v>
      </c>
      <c r="C44" s="37" t="s">
        <v>34</v>
      </c>
      <c r="D44" s="31"/>
      <c r="E44" s="31"/>
      <c r="F44" s="40">
        <f>+F42+F36+F34+F28+F21+F19</f>
        <v>476</v>
      </c>
      <c r="G44" s="40">
        <f>+G42+G36+G34+G28+G21+G19</f>
        <v>472</v>
      </c>
    </row>
    <row r="45" spans="1:7" x14ac:dyDescent="0.25">
      <c r="A45" s="32"/>
      <c r="B45" s="32"/>
      <c r="C45" s="32"/>
      <c r="D45" s="32"/>
      <c r="E45" s="32"/>
      <c r="F45" s="32"/>
      <c r="G45" s="32"/>
    </row>
    <row r="46" spans="1:7" x14ac:dyDescent="0.25">
      <c r="A46" s="248" t="s">
        <v>56</v>
      </c>
      <c r="B46" s="248"/>
      <c r="C46" s="248"/>
      <c r="D46" s="32"/>
      <c r="E46" s="32"/>
      <c r="F46" s="32"/>
      <c r="G46" s="32"/>
    </row>
    <row r="47" spans="1:7" x14ac:dyDescent="0.25">
      <c r="A47" s="19" t="s">
        <v>20</v>
      </c>
      <c r="B47" s="19">
        <v>14</v>
      </c>
      <c r="C47" s="33" t="s">
        <v>7</v>
      </c>
      <c r="D47" s="32"/>
      <c r="E47" s="32"/>
      <c r="F47" s="32"/>
      <c r="G47" s="32"/>
    </row>
    <row r="48" spans="1:7" x14ac:dyDescent="0.25">
      <c r="A48" s="19" t="s">
        <v>35</v>
      </c>
      <c r="B48" s="19">
        <v>1</v>
      </c>
      <c r="C48" s="33"/>
      <c r="D48" s="32"/>
      <c r="E48" s="32"/>
      <c r="F48" s="32"/>
      <c r="G48" s="32"/>
    </row>
    <row r="49" spans="1:7" x14ac:dyDescent="0.25">
      <c r="A49" s="19" t="s">
        <v>14</v>
      </c>
      <c r="B49" s="19">
        <v>4</v>
      </c>
      <c r="C49" s="32"/>
      <c r="D49" s="32"/>
      <c r="E49" s="32"/>
      <c r="F49" s="32"/>
      <c r="G49" s="32"/>
    </row>
    <row r="50" spans="1:7" x14ac:dyDescent="0.25">
      <c r="A50" s="19" t="s">
        <v>15</v>
      </c>
      <c r="B50" s="19">
        <v>2</v>
      </c>
      <c r="C50" s="32"/>
      <c r="D50" s="32"/>
      <c r="E50" s="32"/>
      <c r="F50" s="32"/>
      <c r="G50" s="32"/>
    </row>
    <row r="51" spans="1:7" x14ac:dyDescent="0.25">
      <c r="A51" s="19" t="s">
        <v>16</v>
      </c>
      <c r="B51" s="19">
        <v>0</v>
      </c>
      <c r="C51" s="32"/>
      <c r="D51" s="32"/>
      <c r="E51" s="32"/>
      <c r="F51" s="32"/>
      <c r="G51" s="32"/>
    </row>
    <row r="52" spans="1:7" x14ac:dyDescent="0.25">
      <c r="A52" s="249" t="s">
        <v>30</v>
      </c>
      <c r="B52" s="249"/>
      <c r="C52" s="43">
        <f>+F44+G44</f>
        <v>948</v>
      </c>
      <c r="D52" s="32"/>
      <c r="E52" s="32"/>
      <c r="F52" s="32"/>
      <c r="G52" s="32"/>
    </row>
    <row r="53" spans="1:7" x14ac:dyDescent="0.25">
      <c r="A53" s="19" t="s">
        <v>5</v>
      </c>
      <c r="C53" s="71">
        <f>+G44</f>
        <v>472</v>
      </c>
    </row>
    <row r="54" spans="1:7" x14ac:dyDescent="0.25">
      <c r="A54" s="19" t="s">
        <v>6</v>
      </c>
      <c r="C54" s="71">
        <f>+F44</f>
        <v>476</v>
      </c>
    </row>
  </sheetData>
  <mergeCells count="11">
    <mergeCell ref="A1:G1"/>
    <mergeCell ref="A22:A27"/>
    <mergeCell ref="A46:C46"/>
    <mergeCell ref="A52:B52"/>
    <mergeCell ref="A38:A41"/>
    <mergeCell ref="A29:A33"/>
    <mergeCell ref="A9:A18"/>
    <mergeCell ref="A3:G3"/>
    <mergeCell ref="A4:G4"/>
    <mergeCell ref="B6:B8"/>
    <mergeCell ref="F6:G7"/>
  </mergeCells>
  <pageMargins left="0.70866141732283472" right="0.70866141732283472" top="0.74803149606299213" bottom="0.74803149606299213" header="0.31496062992125984" footer="0.31496062992125984"/>
  <pageSetup scale="75" orientation="portrait" horizontalDpi="300" verticalDpi="300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ENERO-MARZO</vt:lpstr>
      <vt:lpstr>ABRIL-JUNIO</vt:lpstr>
      <vt:lpstr>JULIO-SEPTIEMBRE</vt:lpstr>
      <vt:lpstr>OCTUBRE-DICIEMBRE</vt:lpstr>
      <vt:lpstr>'ABRIL-JUNIO'!Área_de_impresión</vt:lpstr>
      <vt:lpstr>'ENERO-MARZO'!Área_de_impresión</vt:lpstr>
      <vt:lpstr>'JULIO-SEPTIEMBRE'!Área_de_impresión</vt:lpstr>
      <vt:lpstr>'ENERO-MARZO'!Títulos_a_imprimir</vt:lpstr>
      <vt:lpstr>'JULIO-SEPTIEMBRE'!Títulos_a_imprimir</vt:lpstr>
      <vt:lpstr>'OCTUBRE-DICIEMBRE'!Títulos_a_imprimir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mestre</dc:creator>
  <cp:lastModifiedBy>Alejandro Gómez</cp:lastModifiedBy>
  <cp:lastPrinted>2018-07-26T13:31:07Z</cp:lastPrinted>
  <dcterms:created xsi:type="dcterms:W3CDTF">2016-02-18T17:42:31Z</dcterms:created>
  <dcterms:modified xsi:type="dcterms:W3CDTF">2018-10-04T20:29:36Z</dcterms:modified>
</cp:coreProperties>
</file>