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RAS Y CONTRATACIONES\DOCUMENTOS PARA TRANSPARENCIA\AÑO 2023\"/>
    </mc:Choice>
  </mc:AlternateContent>
  <xr:revisionPtr revIDLastSave="0" documentId="13_ncr:1_{5A399262-7ABE-44F6-8143-544B7CF1EA78}" xr6:coauthVersionLast="47" xr6:coauthVersionMax="47" xr10:uidLastSave="{00000000-0000-0000-0000-000000000000}"/>
  <bookViews>
    <workbookView xWindow="-108" yWindow="-108" windowWidth="23256" windowHeight="12456" xr2:uid="{71336953-1C82-49CA-AA52-E9AF2F1C7433}"/>
  </bookViews>
  <sheets>
    <sheet name="Hoja1" sheetId="1" r:id="rId1"/>
  </sheets>
  <definedNames>
    <definedName name="incBuyerDossierDetaillnkRequestName" localSheetId="0">Hoja1!$D$67</definedName>
    <definedName name="_xlnm.Print_Titles" localSheetId="0">Hoja1!$4:$4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G67" i="1"/>
  <c r="G65" i="1"/>
  <c r="G64" i="1"/>
  <c r="F64" i="1"/>
  <c r="F62" i="1"/>
  <c r="F61" i="1"/>
  <c r="G61" i="1" s="1"/>
  <c r="G63" i="1" s="1"/>
  <c r="C61" i="1"/>
  <c r="G60" i="1"/>
  <c r="C60" i="1"/>
  <c r="F59" i="1"/>
  <c r="G59" i="1" s="1"/>
  <c r="F58" i="1"/>
  <c r="G58" i="1" s="1"/>
  <c r="F10" i="1"/>
  <c r="G9" i="1" s="1"/>
  <c r="G5" i="1"/>
  <c r="F51" i="1"/>
  <c r="G35" i="1" s="1"/>
  <c r="G15" i="1"/>
  <c r="F68" i="1" l="1"/>
  <c r="G19" i="1"/>
  <c r="G17" i="1"/>
  <c r="G12" i="1"/>
  <c r="G7" i="1"/>
  <c r="G68" i="1" s="1"/>
  <c r="E68" i="1" l="1"/>
</calcChain>
</file>

<file path=xl/sharedStrings.xml><?xml version="1.0" encoding="utf-8"?>
<sst xmlns="http://schemas.openxmlformats.org/spreadsheetml/2006/main" count="157" uniqueCount="132">
  <si>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</si>
  <si>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</si>
  <si>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</si>
  <si>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</si>
  <si>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</si>
  <si>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</si>
  <si>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</si>
  <si>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</si>
  <si>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</si>
  <si>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</si>
  <si>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</si>
  <si>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</si>
  <si>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</si>
  <si>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</si>
  <si>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</si>
  <si>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</si>
  <si>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</si>
  <si>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</si>
  <si>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</si>
  <si>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</si>
  <si>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Richard Peralta Decamps</t>
  </si>
  <si>
    <t>Consultoría Legal para la elaboración de los Reglamentos Subsidiarios de la Ley no. 251-12</t>
  </si>
  <si>
    <t>Athrivel, SRL</t>
  </si>
  <si>
    <t>Liriano Disla, SRL</t>
  </si>
  <si>
    <t>Mantenimiento de aires acondicionados de nuestra institución</t>
  </si>
  <si>
    <t>Concepto</t>
  </si>
  <si>
    <t>Dra. Ana María Barcelo Larrocca</t>
  </si>
  <si>
    <t>Lic. Mayra Martínez Romero</t>
  </si>
  <si>
    <t>Contratación de servicio de catering para diferentes actividades a realizarse en nuestra institución.</t>
  </si>
  <si>
    <t>María Isabel de Farías, Servicios de Catering, SRL</t>
  </si>
  <si>
    <t>Mantenimiento y reparación de los vehiculos de nuestra institución</t>
  </si>
  <si>
    <t>Auto Servicios Automotriz Inteligente RD</t>
  </si>
  <si>
    <t xml:space="preserve">24/8/2022
</t>
  </si>
  <si>
    <t>B1500000001</t>
  </si>
  <si>
    <t>N/D</t>
  </si>
  <si>
    <t>Grupo Conselciv, SRL</t>
  </si>
  <si>
    <t>Mantenimiento y reparación en general de la edificación e instalación de este Consejo.</t>
  </si>
  <si>
    <t>Multiperform, SRL</t>
  </si>
  <si>
    <t>Consultoría para creación de un documento de políticas públicas con cinco áreas temáticas.</t>
  </si>
  <si>
    <t>Viamar, S. A.</t>
  </si>
  <si>
    <t>Compra de dos vehículos para uso de nuestra institución.</t>
  </si>
  <si>
    <t>B1500000057</t>
  </si>
  <si>
    <t>B1500000090</t>
  </si>
  <si>
    <t>B1500000084</t>
  </si>
  <si>
    <t xml:space="preserve">B1500000012
</t>
  </si>
  <si>
    <t xml:space="preserve">6/12/2022
</t>
  </si>
  <si>
    <t>B1500000044</t>
  </si>
  <si>
    <t>B1500000037</t>
  </si>
  <si>
    <t>Contrato para la Gestión del Proyecto: Actualización para la Innovación y Competitividad del Sector Agroexportación de la República Dominicana.</t>
  </si>
  <si>
    <t>B1500000521</t>
  </si>
  <si>
    <t>B1500000522</t>
  </si>
  <si>
    <t>B1500000523</t>
  </si>
  <si>
    <t>B1500000561</t>
  </si>
  <si>
    <t>B1500000562</t>
  </si>
  <si>
    <t>B1500000579</t>
  </si>
  <si>
    <t>B1500000578</t>
  </si>
  <si>
    <t>B1500000598</t>
  </si>
  <si>
    <t>B1500000599</t>
  </si>
  <si>
    <t>B1500000600</t>
  </si>
  <si>
    <t>B1500000643</t>
  </si>
  <si>
    <t>B1500000644</t>
  </si>
  <si>
    <t>B1500000645</t>
  </si>
  <si>
    <t>B1500000646</t>
  </si>
  <si>
    <t>B1500000654</t>
  </si>
  <si>
    <t>B1500000520</t>
  </si>
  <si>
    <t>B1500000417</t>
  </si>
  <si>
    <t>B1500000426</t>
  </si>
  <si>
    <t>B1500000428</t>
  </si>
  <si>
    <t>B1500000442</t>
  </si>
  <si>
    <t>B1500000415</t>
  </si>
  <si>
    <t>B1500000459</t>
  </si>
  <si>
    <t>B1500000466</t>
  </si>
  <si>
    <t>B1500000467</t>
  </si>
  <si>
    <t>_________________________________________</t>
  </si>
  <si>
    <t>ESTADO DE CUENTA DE SUPLIDORES AL 31 MARZO 2023</t>
  </si>
  <si>
    <t>B1500009885</t>
  </si>
  <si>
    <t>B1500010272</t>
  </si>
  <si>
    <t>15/12/2023</t>
  </si>
  <si>
    <t>COMPLETO</t>
  </si>
  <si>
    <t>B1500000473</t>
  </si>
  <si>
    <t>B1500000474</t>
  </si>
  <si>
    <t>B1500000479</t>
  </si>
  <si>
    <t>B1500000480</t>
  </si>
  <si>
    <t>B1500000481</t>
  </si>
  <si>
    <t>B1500000484</t>
  </si>
  <si>
    <t>B1500000488</t>
  </si>
  <si>
    <t>B1500000490</t>
  </si>
  <si>
    <t>B1500000494</t>
  </si>
  <si>
    <t>B1500000496</t>
  </si>
  <si>
    <t>B1500000500</t>
  </si>
  <si>
    <t>B1500000503</t>
  </si>
  <si>
    <t>B1500000504</t>
  </si>
  <si>
    <t>B1500000505</t>
  </si>
  <si>
    <t>B1500000507</t>
  </si>
  <si>
    <t>15/2/2023</t>
  </si>
  <si>
    <t>17/2/2023</t>
  </si>
  <si>
    <t>21/2/2023</t>
  </si>
  <si>
    <t>22/2/2023</t>
  </si>
  <si>
    <t>23/2/2023</t>
  </si>
  <si>
    <t xml:space="preserve">B1500000017
</t>
  </si>
  <si>
    <t>B1500000020</t>
  </si>
  <si>
    <t>28/12/2022</t>
  </si>
  <si>
    <t>23/3/2023</t>
  </si>
  <si>
    <t>B1500000064</t>
  </si>
  <si>
    <t>B1500000002</t>
  </si>
  <si>
    <t>B1500000003</t>
  </si>
  <si>
    <t>20/3/2023</t>
  </si>
  <si>
    <t>21/3/2023</t>
  </si>
  <si>
    <t>B1510000653</t>
  </si>
  <si>
    <t>14/3/2023</t>
  </si>
  <si>
    <t>Centroxpert STE, SRL</t>
  </si>
  <si>
    <t>Mantenimiento y reparació de Laptop HP Probook, de uso del Dpto. Administrativo (Técnico de Contabilidad)</t>
  </si>
  <si>
    <t>Compra de fusores para Impresora Xerox C7025 y B405 de uso comun de la institución.</t>
  </si>
  <si>
    <t>Productive Business Solutions Dominicana</t>
  </si>
  <si>
    <t>B1500002780</t>
  </si>
  <si>
    <t>Compra de Accesorios Inormaticos para uso de nuestra insttiución.</t>
  </si>
  <si>
    <t>Compra de cartuchos para impresora HP de uso de nuestra institución.</t>
  </si>
  <si>
    <t xml:space="preserve">Compra de 10 licencias de Office 365 apps for business para cubrir las necesidades de migración de correos. </t>
  </si>
  <si>
    <t>Pondview Group, SRL</t>
  </si>
  <si>
    <t>Servicio de catering p/15 participantes en la Consulta para la formulación de política nacional de investigaciones agropecuarias y forestales de la República Dominicana en varios rubros, los cuales se realizán los días 28 y 29 de marzo 13 y 21 abril del 2023.</t>
  </si>
  <si>
    <t>28/3/2023</t>
  </si>
  <si>
    <t>B1500001681</t>
  </si>
  <si>
    <t>26/3/2023</t>
  </si>
  <si>
    <t>Migración de 30 cuentas de correo electrónico institucional.</t>
  </si>
  <si>
    <t>B1500000016</t>
  </si>
  <si>
    <t>Compra de insumos y materiales de limpieza para uso de las labores de nuestra institución.</t>
  </si>
  <si>
    <t>Grupo Albah Suplidores institucionales</t>
  </si>
  <si>
    <t>B1500001352</t>
  </si>
  <si>
    <t>V Energy</t>
  </si>
  <si>
    <t>Gestion de evento "Feria Agropecuaria Nacional 2023"</t>
  </si>
  <si>
    <t>Compra de Tickets de combustible para ser utilizados en las operaciones de nuestra institución, correspondiete al período enero-junio 2023</t>
  </si>
  <si>
    <t>Sabores del Mundo By Julio Núñez,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</si>
</sst>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4" fontId="3" fillId="0" borderId="5" xfId="0" applyNumberFormat="1" applyFont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right" vertical="center" wrapText="1"/>
    </xf>
    <xf numFmtId="44" fontId="4" fillId="0" borderId="5" xfId="2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4" fontId="4" fillId="0" borderId="12" xfId="2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4" fontId="4" fillId="3" borderId="12" xfId="2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44" fontId="4" fillId="3" borderId="2" xfId="2" applyFont="1" applyFill="1" applyBorder="1" applyAlignment="1">
      <alignment horizontal="right" vertical="center" wrapText="1"/>
    </xf>
    <xf numFmtId="43" fontId="4" fillId="3" borderId="2" xfId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4" fontId="4" fillId="0" borderId="12" xfId="2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5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left" vertical="center"/>
    </xf>
    <xf numFmtId="44" fontId="4" fillId="0" borderId="11" xfId="2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12" xfId="1" applyFont="1" applyFill="1" applyBorder="1" applyAlignment="1">
      <alignment horizontal="center" vertical="center" wrapText="1"/>
    </xf>
    <xf numFmtId="44" fontId="4" fillId="0" borderId="6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3" fillId="3" borderId="1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44" fontId="4" fillId="3" borderId="12" xfId="2" applyFont="1" applyFill="1" applyBorder="1" applyAlignment="1">
      <alignment horizontal="center" vertical="center"/>
    </xf>
    <xf numFmtId="44" fontId="4" fillId="3" borderId="6" xfId="2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44" fontId="4" fillId="0" borderId="25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4" fontId="4" fillId="3" borderId="2" xfId="2" applyFont="1" applyFill="1" applyBorder="1" applyAlignment="1">
      <alignment horizontal="center" vertical="center"/>
    </xf>
    <xf numFmtId="44" fontId="4" fillId="3" borderId="5" xfId="2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4" fontId="4" fillId="3" borderId="3" xfId="2" applyFont="1" applyFill="1" applyBorder="1" applyAlignment="1">
      <alignment horizontal="right" vertical="center" wrapText="1"/>
    </xf>
    <xf numFmtId="43" fontId="4" fillId="3" borderId="12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44" fontId="6" fillId="2" borderId="15" xfId="2" applyFont="1" applyFill="1" applyBorder="1" applyAlignment="1">
      <alignment horizontal="left"/>
    </xf>
    <xf numFmtId="44" fontId="6" fillId="2" borderId="15" xfId="0" applyNumberFormat="1" applyFont="1" applyFill="1" applyBorder="1"/>
    <xf numFmtId="44" fontId="6" fillId="2" borderId="16" xfId="0" applyNumberFormat="1" applyFont="1" applyFill="1" applyBorder="1"/>
    <xf numFmtId="44" fontId="4" fillId="0" borderId="5" xfId="2" applyFont="1" applyFill="1" applyBorder="1" applyAlignment="1">
      <alignment horizontal="center" vertical="center"/>
    </xf>
    <xf numFmtId="44" fontId="4" fillId="0" borderId="11" xfId="2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44" fontId="4" fillId="0" borderId="15" xfId="2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horizontal="right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28575</xdr:rowOff>
    </xdr:from>
    <xdr:to>
      <xdr:col>2</xdr:col>
      <xdr:colOff>19331</xdr:colOff>
      <xdr:row>2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I78"/>
  <sheetViews>
    <sheetView tabSelected="1" topLeftCell="A50" zoomScaleNormal="100" workbookViewId="0">
      <selection activeCell="D72" sqref="D72"/>
    </sheetView>
  </sheetViews>
  <sheetFormatPr baseColWidth="10" defaultRowHeight="14.4" x14ac:dyDescent="0.3"/>
  <cols>
    <col min="1" max="1" width="14.44140625" customWidth="1"/>
    <col min="2" max="2" width="13.109375" customWidth="1"/>
    <col min="3" max="3" width="23.88671875" customWidth="1"/>
    <col min="4" max="4" width="43" customWidth="1"/>
    <col min="5" max="5" width="21" bestFit="1" customWidth="1"/>
    <col min="6" max="6" width="19.5546875" bestFit="1" customWidth="1"/>
    <col min="7" max="7" width="21" bestFit="1" customWidth="1"/>
    <col min="8" max="8" width="17.44140625" customWidth="1"/>
    <col min="9" max="9" width="21.109375" customWidth="1"/>
  </cols>
  <sheetData>
    <row r="1" spans="1:9" ht="17.399999999999999" x14ac:dyDescent="0.3">
      <c r="A1" s="61" t="s">
        <v>17</v>
      </c>
      <c r="B1" s="61"/>
      <c r="C1" s="61"/>
      <c r="D1" s="61"/>
      <c r="E1" s="61"/>
      <c r="F1" s="61"/>
      <c r="G1" s="61"/>
      <c r="H1" s="61"/>
      <c r="I1" s="61"/>
    </row>
    <row r="2" spans="1:9" ht="17.399999999999999" x14ac:dyDescent="0.3">
      <c r="A2" s="61" t="s">
        <v>74</v>
      </c>
      <c r="B2" s="61"/>
      <c r="C2" s="61"/>
      <c r="D2" s="61"/>
      <c r="E2" s="61"/>
      <c r="F2" s="61"/>
      <c r="G2" s="61"/>
      <c r="H2" s="61"/>
      <c r="I2" s="61"/>
    </row>
    <row r="3" spans="1:9" ht="18" thickBot="1" x14ac:dyDescent="0.35">
      <c r="A3" s="6"/>
      <c r="B3" s="6"/>
      <c r="C3" s="6"/>
      <c r="D3" s="6"/>
      <c r="E3" s="6"/>
      <c r="F3" s="6"/>
      <c r="G3" s="6"/>
      <c r="H3" s="6"/>
      <c r="I3" s="6"/>
    </row>
    <row r="4" spans="1:9" ht="31.8" thickBot="1" x14ac:dyDescent="0.35">
      <c r="A4" s="25" t="s">
        <v>7</v>
      </c>
      <c r="B4" s="26" t="s">
        <v>8</v>
      </c>
      <c r="C4" s="27" t="s">
        <v>9</v>
      </c>
      <c r="D4" s="27" t="s">
        <v>25</v>
      </c>
      <c r="E4" s="27" t="s">
        <v>10</v>
      </c>
      <c r="F4" s="26" t="s">
        <v>11</v>
      </c>
      <c r="G4" s="26" t="s">
        <v>12</v>
      </c>
      <c r="H4" s="26" t="s">
        <v>13</v>
      </c>
      <c r="I4" s="28" t="s">
        <v>14</v>
      </c>
    </row>
    <row r="5" spans="1:9" ht="47.25" customHeight="1" x14ac:dyDescent="0.3">
      <c r="A5" s="87" t="s">
        <v>41</v>
      </c>
      <c r="B5" s="88">
        <v>44909</v>
      </c>
      <c r="C5" s="66" t="s">
        <v>37</v>
      </c>
      <c r="D5" s="68" t="s">
        <v>38</v>
      </c>
      <c r="E5" s="71">
        <v>4794254.9800000004</v>
      </c>
      <c r="F5" s="86">
        <v>958851</v>
      </c>
      <c r="G5" s="71">
        <f>+E5-F5-F6</f>
        <v>1917701.9800000004</v>
      </c>
      <c r="H5" s="24"/>
      <c r="I5" s="74" t="s">
        <v>0</v>
      </c>
    </row>
    <row r="6" spans="1:9" ht="47.25" customHeight="1" thickBot="1" x14ac:dyDescent="0.35">
      <c r="A6" s="21" t="s">
        <v>103</v>
      </c>
      <c r="B6" s="22" t="s">
        <v>102</v>
      </c>
      <c r="C6" s="67"/>
      <c r="D6" s="69"/>
      <c r="E6" s="70"/>
      <c r="F6" s="23">
        <v>1917702</v>
      </c>
      <c r="G6" s="70"/>
      <c r="H6" s="24"/>
      <c r="I6" s="73"/>
    </row>
    <row r="7" spans="1:9" ht="47.25" customHeight="1" x14ac:dyDescent="0.3">
      <c r="A7" s="14" t="s">
        <v>43</v>
      </c>
      <c r="B7" s="7">
        <v>44797</v>
      </c>
      <c r="C7" s="38" t="s">
        <v>23</v>
      </c>
      <c r="D7" s="41" t="s">
        <v>24</v>
      </c>
      <c r="E7" s="44">
        <v>162000</v>
      </c>
      <c r="F7" s="8">
        <v>32400</v>
      </c>
      <c r="G7" s="53">
        <f>+E7-(SUM(F7:F8))</f>
        <v>64799.989999999991</v>
      </c>
      <c r="H7" s="50"/>
      <c r="I7" s="56" t="s">
        <v>0</v>
      </c>
    </row>
    <row r="8" spans="1:9" ht="47.25" customHeight="1" thickBot="1" x14ac:dyDescent="0.35">
      <c r="A8" s="11" t="s">
        <v>42</v>
      </c>
      <c r="B8" s="12">
        <v>44902</v>
      </c>
      <c r="C8" s="40"/>
      <c r="D8" s="43"/>
      <c r="E8" s="46"/>
      <c r="F8" s="13">
        <v>64800.01</v>
      </c>
      <c r="G8" s="55"/>
      <c r="H8" s="52"/>
      <c r="I8" s="57"/>
    </row>
    <row r="9" spans="1:9" ht="47.25" customHeight="1" x14ac:dyDescent="0.3">
      <c r="A9" s="87" t="s">
        <v>33</v>
      </c>
      <c r="B9" s="96" t="s">
        <v>32</v>
      </c>
      <c r="C9" s="66" t="s">
        <v>20</v>
      </c>
      <c r="D9" s="68" t="s">
        <v>21</v>
      </c>
      <c r="E9" s="71">
        <v>900000</v>
      </c>
      <c r="F9" s="86">
        <v>180000</v>
      </c>
      <c r="G9" s="71">
        <f>+E9-F9-F10-F11</f>
        <v>0</v>
      </c>
      <c r="H9" s="94"/>
      <c r="I9" s="74" t="s">
        <v>78</v>
      </c>
    </row>
    <row r="10" spans="1:9" ht="47.25" customHeight="1" x14ac:dyDescent="0.3">
      <c r="A10" s="97" t="s">
        <v>104</v>
      </c>
      <c r="B10" s="98" t="s">
        <v>106</v>
      </c>
      <c r="C10" s="91"/>
      <c r="D10" s="90"/>
      <c r="E10" s="85"/>
      <c r="F10" s="92">
        <f>+E9*0.6</f>
        <v>540000</v>
      </c>
      <c r="G10" s="85"/>
      <c r="H10" s="95"/>
      <c r="I10" s="89"/>
    </row>
    <row r="11" spans="1:9" ht="47.25" customHeight="1" thickBot="1" x14ac:dyDescent="0.35">
      <c r="A11" s="20" t="s">
        <v>105</v>
      </c>
      <c r="B11" s="22" t="s">
        <v>107</v>
      </c>
      <c r="C11" s="67"/>
      <c r="D11" s="69"/>
      <c r="E11" s="70"/>
      <c r="F11" s="23">
        <v>180000</v>
      </c>
      <c r="G11" s="70"/>
      <c r="H11" s="93"/>
      <c r="I11" s="73"/>
    </row>
    <row r="12" spans="1:9" ht="47.25" customHeight="1" x14ac:dyDescent="0.3">
      <c r="A12" s="14" t="s">
        <v>44</v>
      </c>
      <c r="B12" s="7" t="s">
        <v>45</v>
      </c>
      <c r="C12" s="34" t="s">
        <v>35</v>
      </c>
      <c r="D12" s="36" t="s">
        <v>36</v>
      </c>
      <c r="E12" s="53">
        <v>139240</v>
      </c>
      <c r="F12" s="9">
        <v>27848</v>
      </c>
      <c r="G12" s="53">
        <f>+E12-(SUM(F12:F14))</f>
        <v>0</v>
      </c>
      <c r="H12" s="50"/>
      <c r="I12" s="56" t="s">
        <v>78</v>
      </c>
    </row>
    <row r="13" spans="1:9" ht="47.25" customHeight="1" x14ac:dyDescent="0.3">
      <c r="A13" s="82" t="s">
        <v>99</v>
      </c>
      <c r="B13" s="4" t="s">
        <v>101</v>
      </c>
      <c r="C13" s="35"/>
      <c r="D13" s="37"/>
      <c r="E13" s="54"/>
      <c r="F13" s="80">
        <v>55696</v>
      </c>
      <c r="G13" s="54"/>
      <c r="H13" s="51"/>
      <c r="I13" s="59"/>
    </row>
    <row r="14" spans="1:9" ht="47.25" customHeight="1" thickBot="1" x14ac:dyDescent="0.35">
      <c r="A14" s="15" t="s">
        <v>100</v>
      </c>
      <c r="B14" s="16" t="s">
        <v>102</v>
      </c>
      <c r="C14" s="63"/>
      <c r="D14" s="64"/>
      <c r="E14" s="55"/>
      <c r="F14" s="17">
        <v>55696</v>
      </c>
      <c r="G14" s="55"/>
      <c r="H14" s="52"/>
      <c r="I14" s="57"/>
    </row>
    <row r="15" spans="1:9" ht="47.25" customHeight="1" x14ac:dyDescent="0.3">
      <c r="A15" s="14" t="s">
        <v>75</v>
      </c>
      <c r="B15" s="7" t="s">
        <v>77</v>
      </c>
      <c r="C15" s="66" t="s">
        <v>39</v>
      </c>
      <c r="D15" s="68" t="s">
        <v>40</v>
      </c>
      <c r="E15" s="71">
        <v>6390450</v>
      </c>
      <c r="F15" s="8">
        <v>3134450</v>
      </c>
      <c r="G15" s="53">
        <f>+E15-(SUM(F15:F16))</f>
        <v>0</v>
      </c>
      <c r="H15" s="50"/>
      <c r="I15" s="74" t="s">
        <v>78</v>
      </c>
    </row>
    <row r="16" spans="1:9" ht="47.25" customHeight="1" thickBot="1" x14ac:dyDescent="0.35">
      <c r="A16" s="20" t="s">
        <v>76</v>
      </c>
      <c r="B16" s="65">
        <v>45140</v>
      </c>
      <c r="C16" s="67"/>
      <c r="D16" s="69"/>
      <c r="E16" s="70"/>
      <c r="F16" s="19">
        <v>3256000</v>
      </c>
      <c r="G16" s="55"/>
      <c r="H16" s="52"/>
      <c r="I16" s="73"/>
    </row>
    <row r="17" spans="1:9" ht="34.5" customHeight="1" x14ac:dyDescent="0.3">
      <c r="A17" s="18" t="s">
        <v>47</v>
      </c>
      <c r="B17" s="7">
        <v>44848</v>
      </c>
      <c r="C17" s="34" t="s">
        <v>22</v>
      </c>
      <c r="D17" s="36" t="s">
        <v>48</v>
      </c>
      <c r="E17" s="53">
        <v>4000000</v>
      </c>
      <c r="F17" s="9">
        <v>800000</v>
      </c>
      <c r="G17" s="53">
        <f>+E17-(SUM(F17:F18))</f>
        <v>1600000</v>
      </c>
      <c r="H17" s="50"/>
      <c r="I17" s="58" t="s">
        <v>0</v>
      </c>
    </row>
    <row r="18" spans="1:9" ht="36" customHeight="1" thickBot="1" x14ac:dyDescent="0.35">
      <c r="A18" s="83" t="s">
        <v>46</v>
      </c>
      <c r="B18" s="12">
        <v>44914</v>
      </c>
      <c r="C18" s="63"/>
      <c r="D18" s="64"/>
      <c r="E18" s="55"/>
      <c r="F18" s="13">
        <v>1600000</v>
      </c>
      <c r="G18" s="55"/>
      <c r="H18" s="52"/>
      <c r="I18" s="84"/>
    </row>
    <row r="19" spans="1:9" ht="15.6" x14ac:dyDescent="0.3">
      <c r="A19" s="14" t="s">
        <v>64</v>
      </c>
      <c r="B19" s="7">
        <v>44854</v>
      </c>
      <c r="C19" s="38" t="s">
        <v>31</v>
      </c>
      <c r="D19" s="41" t="s">
        <v>30</v>
      </c>
      <c r="E19" s="44">
        <v>775000</v>
      </c>
      <c r="F19" s="8">
        <v>10443</v>
      </c>
      <c r="G19" s="53">
        <f>+E19-(SUM(F19:F34))</f>
        <v>281795.40000000002</v>
      </c>
      <c r="H19" s="50"/>
      <c r="I19" s="47" t="s">
        <v>0</v>
      </c>
    </row>
    <row r="20" spans="1:9" ht="15.6" x14ac:dyDescent="0.3">
      <c r="A20" s="10" t="s">
        <v>49</v>
      </c>
      <c r="B20" s="4">
        <v>44854</v>
      </c>
      <c r="C20" s="39"/>
      <c r="D20" s="42"/>
      <c r="E20" s="45"/>
      <c r="F20" s="5">
        <v>10797</v>
      </c>
      <c r="G20" s="54"/>
      <c r="H20" s="51"/>
      <c r="I20" s="48"/>
    </row>
    <row r="21" spans="1:9" ht="15.6" x14ac:dyDescent="0.3">
      <c r="A21" s="10" t="s">
        <v>50</v>
      </c>
      <c r="B21" s="4">
        <v>44854</v>
      </c>
      <c r="C21" s="39"/>
      <c r="D21" s="42"/>
      <c r="E21" s="45"/>
      <c r="F21" s="5">
        <v>36072.6</v>
      </c>
      <c r="G21" s="54"/>
      <c r="H21" s="51"/>
      <c r="I21" s="48"/>
    </row>
    <row r="22" spans="1:9" ht="15.6" x14ac:dyDescent="0.3">
      <c r="A22" s="10" t="s">
        <v>51</v>
      </c>
      <c r="B22" s="4">
        <v>44854</v>
      </c>
      <c r="C22" s="39"/>
      <c r="D22" s="42"/>
      <c r="E22" s="45"/>
      <c r="F22" s="5">
        <v>11387</v>
      </c>
      <c r="G22" s="54"/>
      <c r="H22" s="51"/>
      <c r="I22" s="48"/>
    </row>
    <row r="23" spans="1:9" ht="15.6" x14ac:dyDescent="0.3">
      <c r="A23" s="10" t="s">
        <v>52</v>
      </c>
      <c r="B23" s="4">
        <v>44876</v>
      </c>
      <c r="C23" s="39"/>
      <c r="D23" s="42"/>
      <c r="E23" s="45"/>
      <c r="F23" s="5">
        <v>47672</v>
      </c>
      <c r="G23" s="54"/>
      <c r="H23" s="51"/>
      <c r="I23" s="48"/>
    </row>
    <row r="24" spans="1:9" ht="15.6" x14ac:dyDescent="0.3">
      <c r="A24" s="10" t="s">
        <v>53</v>
      </c>
      <c r="B24" s="4">
        <v>44876</v>
      </c>
      <c r="C24" s="39"/>
      <c r="D24" s="42"/>
      <c r="E24" s="45"/>
      <c r="F24" s="5">
        <v>52982</v>
      </c>
      <c r="G24" s="54"/>
      <c r="H24" s="51"/>
      <c r="I24" s="48"/>
    </row>
    <row r="25" spans="1:9" ht="15.6" x14ac:dyDescent="0.3">
      <c r="A25" s="10" t="s">
        <v>55</v>
      </c>
      <c r="B25" s="4">
        <v>44882</v>
      </c>
      <c r="C25" s="39"/>
      <c r="D25" s="42"/>
      <c r="E25" s="45"/>
      <c r="F25" s="5">
        <v>56286</v>
      </c>
      <c r="G25" s="54"/>
      <c r="H25" s="51"/>
      <c r="I25" s="48"/>
    </row>
    <row r="26" spans="1:9" ht="15.6" x14ac:dyDescent="0.3">
      <c r="A26" s="10" t="s">
        <v>54</v>
      </c>
      <c r="B26" s="4">
        <v>44882</v>
      </c>
      <c r="C26" s="39"/>
      <c r="D26" s="42"/>
      <c r="E26" s="45"/>
      <c r="F26" s="5">
        <v>67201</v>
      </c>
      <c r="G26" s="54"/>
      <c r="H26" s="51"/>
      <c r="I26" s="48"/>
    </row>
    <row r="27" spans="1:9" ht="15.6" x14ac:dyDescent="0.3">
      <c r="A27" s="10" t="s">
        <v>56</v>
      </c>
      <c r="B27" s="4">
        <v>44896</v>
      </c>
      <c r="C27" s="39"/>
      <c r="D27" s="42"/>
      <c r="E27" s="45"/>
      <c r="F27" s="5">
        <v>12036</v>
      </c>
      <c r="G27" s="54"/>
      <c r="H27" s="51"/>
      <c r="I27" s="48"/>
    </row>
    <row r="28" spans="1:9" ht="15.6" x14ac:dyDescent="0.3">
      <c r="A28" s="10" t="s">
        <v>57</v>
      </c>
      <c r="B28" s="4">
        <v>44896</v>
      </c>
      <c r="C28" s="39"/>
      <c r="D28" s="42"/>
      <c r="E28" s="45"/>
      <c r="F28" s="5">
        <v>25311</v>
      </c>
      <c r="G28" s="54"/>
      <c r="H28" s="51"/>
      <c r="I28" s="48"/>
    </row>
    <row r="29" spans="1:9" ht="15.6" x14ac:dyDescent="0.3">
      <c r="A29" s="10" t="s">
        <v>58</v>
      </c>
      <c r="B29" s="4">
        <v>44896</v>
      </c>
      <c r="C29" s="39"/>
      <c r="D29" s="42"/>
      <c r="E29" s="45"/>
      <c r="F29" s="5">
        <v>13334</v>
      </c>
      <c r="G29" s="54"/>
      <c r="H29" s="51"/>
      <c r="I29" s="48"/>
    </row>
    <row r="30" spans="1:9" ht="15.6" x14ac:dyDescent="0.3">
      <c r="A30" s="10" t="s">
        <v>59</v>
      </c>
      <c r="B30" s="4">
        <v>44914</v>
      </c>
      <c r="C30" s="39"/>
      <c r="D30" s="42"/>
      <c r="E30" s="45"/>
      <c r="F30" s="5">
        <v>42126</v>
      </c>
      <c r="G30" s="54"/>
      <c r="H30" s="51"/>
      <c r="I30" s="48"/>
    </row>
    <row r="31" spans="1:9" ht="15.6" x14ac:dyDescent="0.3">
      <c r="A31" s="10" t="s">
        <v>60</v>
      </c>
      <c r="B31" s="4">
        <v>44914</v>
      </c>
      <c r="C31" s="39"/>
      <c r="D31" s="42"/>
      <c r="E31" s="45"/>
      <c r="F31" s="5">
        <v>66375</v>
      </c>
      <c r="G31" s="54"/>
      <c r="H31" s="51"/>
      <c r="I31" s="48"/>
    </row>
    <row r="32" spans="1:9" ht="15.6" x14ac:dyDescent="0.3">
      <c r="A32" s="10" t="s">
        <v>61</v>
      </c>
      <c r="B32" s="4">
        <v>44914</v>
      </c>
      <c r="C32" s="39"/>
      <c r="D32" s="42"/>
      <c r="E32" s="45"/>
      <c r="F32" s="5">
        <v>8260</v>
      </c>
      <c r="G32" s="54"/>
      <c r="H32" s="51"/>
      <c r="I32" s="48"/>
    </row>
    <row r="33" spans="1:9" ht="15.6" x14ac:dyDescent="0.3">
      <c r="A33" s="10" t="s">
        <v>62</v>
      </c>
      <c r="B33" s="4">
        <v>44915</v>
      </c>
      <c r="C33" s="39"/>
      <c r="D33" s="42"/>
      <c r="E33" s="45"/>
      <c r="F33" s="5">
        <v>9086</v>
      </c>
      <c r="G33" s="54"/>
      <c r="H33" s="51"/>
      <c r="I33" s="48"/>
    </row>
    <row r="34" spans="1:9" ht="16.2" thickBot="1" x14ac:dyDescent="0.35">
      <c r="A34" s="11" t="s">
        <v>63</v>
      </c>
      <c r="B34" s="12">
        <v>44921</v>
      </c>
      <c r="C34" s="40"/>
      <c r="D34" s="43"/>
      <c r="E34" s="46"/>
      <c r="F34" s="13">
        <v>23836</v>
      </c>
      <c r="G34" s="55"/>
      <c r="H34" s="52"/>
      <c r="I34" s="49"/>
    </row>
    <row r="35" spans="1:9" ht="15.75" customHeight="1" x14ac:dyDescent="0.3">
      <c r="A35" s="75" t="s">
        <v>69</v>
      </c>
      <c r="B35" s="76">
        <v>44851</v>
      </c>
      <c r="C35" s="34" t="s">
        <v>29</v>
      </c>
      <c r="D35" s="36" t="s">
        <v>28</v>
      </c>
      <c r="E35" s="53">
        <v>320000</v>
      </c>
      <c r="F35" s="9">
        <v>4695.22</v>
      </c>
      <c r="G35" s="104">
        <f>+E35-(SUM(F35:F57))</f>
        <v>5523.3800000000629</v>
      </c>
      <c r="H35" s="72"/>
      <c r="I35" s="47" t="s">
        <v>0</v>
      </c>
    </row>
    <row r="36" spans="1:9" ht="15.6" x14ac:dyDescent="0.3">
      <c r="A36" s="10" t="s">
        <v>65</v>
      </c>
      <c r="B36" s="77">
        <v>44853</v>
      </c>
      <c r="C36" s="35"/>
      <c r="D36" s="37"/>
      <c r="E36" s="54"/>
      <c r="F36" s="78">
        <v>9410.5</v>
      </c>
      <c r="G36" s="79"/>
      <c r="H36" s="81"/>
      <c r="I36" s="48"/>
    </row>
    <row r="37" spans="1:9" ht="15.6" x14ac:dyDescent="0.3">
      <c r="A37" s="10" t="s">
        <v>66</v>
      </c>
      <c r="B37" s="77">
        <v>44866</v>
      </c>
      <c r="C37" s="35"/>
      <c r="D37" s="37"/>
      <c r="E37" s="54"/>
      <c r="F37" s="78">
        <v>12201.25</v>
      </c>
      <c r="G37" s="79"/>
      <c r="H37" s="81"/>
      <c r="I37" s="48"/>
    </row>
    <row r="38" spans="1:9" ht="15.6" x14ac:dyDescent="0.3">
      <c r="A38" s="10" t="s">
        <v>67</v>
      </c>
      <c r="B38" s="77">
        <v>44868</v>
      </c>
      <c r="C38" s="35"/>
      <c r="D38" s="37"/>
      <c r="E38" s="54"/>
      <c r="F38" s="78">
        <v>12059.6</v>
      </c>
      <c r="G38" s="79"/>
      <c r="H38" s="81"/>
      <c r="I38" s="48"/>
    </row>
    <row r="39" spans="1:9" ht="15.6" x14ac:dyDescent="0.3">
      <c r="A39" s="10" t="s">
        <v>68</v>
      </c>
      <c r="B39" s="77">
        <v>44895</v>
      </c>
      <c r="C39" s="35"/>
      <c r="D39" s="37"/>
      <c r="E39" s="54"/>
      <c r="F39" s="78">
        <v>23393.52</v>
      </c>
      <c r="G39" s="79"/>
      <c r="H39" s="81"/>
      <c r="I39" s="48"/>
    </row>
    <row r="40" spans="1:9" ht="15.6" x14ac:dyDescent="0.3">
      <c r="A40" s="10" t="s">
        <v>70</v>
      </c>
      <c r="B40" s="77">
        <v>44930</v>
      </c>
      <c r="C40" s="35"/>
      <c r="D40" s="37"/>
      <c r="E40" s="54"/>
      <c r="F40" s="78">
        <v>6525.4</v>
      </c>
      <c r="G40" s="79"/>
      <c r="H40" s="81"/>
      <c r="I40" s="48"/>
    </row>
    <row r="41" spans="1:9" ht="15.6" x14ac:dyDescent="0.3">
      <c r="A41" s="10" t="s">
        <v>71</v>
      </c>
      <c r="B41" s="77">
        <v>44949</v>
      </c>
      <c r="C41" s="35"/>
      <c r="D41" s="37"/>
      <c r="E41" s="54"/>
      <c r="F41" s="78">
        <v>28143</v>
      </c>
      <c r="G41" s="79"/>
      <c r="H41" s="81"/>
      <c r="I41" s="48"/>
    </row>
    <row r="42" spans="1:9" ht="15.6" x14ac:dyDescent="0.3">
      <c r="A42" s="10" t="s">
        <v>72</v>
      </c>
      <c r="B42" s="77">
        <v>44949</v>
      </c>
      <c r="C42" s="35"/>
      <c r="D42" s="37"/>
      <c r="E42" s="54"/>
      <c r="F42" s="78">
        <v>4543</v>
      </c>
      <c r="G42" s="79"/>
      <c r="H42" s="81"/>
      <c r="I42" s="48"/>
    </row>
    <row r="43" spans="1:9" ht="15.6" x14ac:dyDescent="0.3">
      <c r="A43" s="10" t="s">
        <v>79</v>
      </c>
      <c r="B43" s="4">
        <v>44928</v>
      </c>
      <c r="C43" s="35"/>
      <c r="D43" s="37"/>
      <c r="E43" s="54"/>
      <c r="F43" s="5">
        <v>20827.060000000001</v>
      </c>
      <c r="G43" s="79"/>
      <c r="H43" s="81"/>
      <c r="I43" s="48"/>
    </row>
    <row r="44" spans="1:9" ht="15.6" x14ac:dyDescent="0.3">
      <c r="A44" s="10" t="s">
        <v>80</v>
      </c>
      <c r="B44" s="4">
        <v>44959</v>
      </c>
      <c r="C44" s="35"/>
      <c r="D44" s="37"/>
      <c r="E44" s="54"/>
      <c r="F44" s="5">
        <v>20119.060000000001</v>
      </c>
      <c r="G44" s="79"/>
      <c r="H44" s="81"/>
      <c r="I44" s="48"/>
    </row>
    <row r="45" spans="1:9" ht="15.6" x14ac:dyDescent="0.3">
      <c r="A45" s="10" t="s">
        <v>81</v>
      </c>
      <c r="B45" s="4">
        <v>45109</v>
      </c>
      <c r="C45" s="35"/>
      <c r="D45" s="37"/>
      <c r="E45" s="54"/>
      <c r="F45" s="5">
        <v>20119.060000000001</v>
      </c>
      <c r="G45" s="79"/>
      <c r="H45" s="81"/>
      <c r="I45" s="48"/>
    </row>
    <row r="46" spans="1:9" ht="15.6" x14ac:dyDescent="0.3">
      <c r="A46" s="10" t="s">
        <v>82</v>
      </c>
      <c r="B46" s="4">
        <v>45140</v>
      </c>
      <c r="C46" s="35"/>
      <c r="D46" s="37"/>
      <c r="E46" s="54"/>
      <c r="F46" s="5">
        <v>6000.3</v>
      </c>
      <c r="G46" s="79"/>
      <c r="H46" s="81"/>
      <c r="I46" s="48"/>
    </row>
    <row r="47" spans="1:9" ht="15.6" x14ac:dyDescent="0.3">
      <c r="A47" s="10" t="s">
        <v>83</v>
      </c>
      <c r="B47" s="4">
        <v>45171</v>
      </c>
      <c r="C47" s="35"/>
      <c r="D47" s="37"/>
      <c r="E47" s="54"/>
      <c r="F47" s="5">
        <v>6000.3</v>
      </c>
      <c r="G47" s="79"/>
      <c r="H47" s="81"/>
      <c r="I47" s="48"/>
    </row>
    <row r="48" spans="1:9" ht="15.6" x14ac:dyDescent="0.3">
      <c r="A48" s="10" t="s">
        <v>84</v>
      </c>
      <c r="B48" s="4">
        <v>45201</v>
      </c>
      <c r="C48" s="35"/>
      <c r="D48" s="37"/>
      <c r="E48" s="54"/>
      <c r="F48" s="5">
        <v>24999.95</v>
      </c>
      <c r="G48" s="79"/>
      <c r="H48" s="81"/>
      <c r="I48" s="48"/>
    </row>
    <row r="49" spans="1:9" ht="15.6" x14ac:dyDescent="0.3">
      <c r="A49" s="10" t="s">
        <v>85</v>
      </c>
      <c r="B49" s="4" t="s">
        <v>94</v>
      </c>
      <c r="C49" s="35"/>
      <c r="D49" s="37"/>
      <c r="E49" s="54"/>
      <c r="F49" s="5">
        <v>6000.3</v>
      </c>
      <c r="G49" s="79"/>
      <c r="H49" s="81"/>
      <c r="I49" s="48"/>
    </row>
    <row r="50" spans="1:9" ht="15.6" x14ac:dyDescent="0.3">
      <c r="A50" s="10" t="s">
        <v>86</v>
      </c>
      <c r="B50" s="4" t="s">
        <v>95</v>
      </c>
      <c r="C50" s="35"/>
      <c r="D50" s="37"/>
      <c r="E50" s="54"/>
      <c r="F50" s="5">
        <v>14897.56</v>
      </c>
      <c r="G50" s="79"/>
      <c r="H50" s="81"/>
      <c r="I50" s="48"/>
    </row>
    <row r="51" spans="1:9" ht="15.6" x14ac:dyDescent="0.3">
      <c r="A51" s="10" t="s">
        <v>87</v>
      </c>
      <c r="B51" s="4" t="s">
        <v>96</v>
      </c>
      <c r="C51" s="35"/>
      <c r="D51" s="37"/>
      <c r="E51" s="54"/>
      <c r="F51" s="5">
        <f>+F50</f>
        <v>14897.56</v>
      </c>
      <c r="G51" s="79"/>
      <c r="H51" s="81"/>
      <c r="I51" s="48"/>
    </row>
    <row r="52" spans="1:9" ht="15.6" x14ac:dyDescent="0.3">
      <c r="A52" s="10" t="s">
        <v>88</v>
      </c>
      <c r="B52" s="4" t="s">
        <v>97</v>
      </c>
      <c r="C52" s="35"/>
      <c r="D52" s="37"/>
      <c r="E52" s="54"/>
      <c r="F52" s="5">
        <v>15015.44</v>
      </c>
      <c r="G52" s="79"/>
      <c r="H52" s="81"/>
      <c r="I52" s="48"/>
    </row>
    <row r="53" spans="1:9" ht="15.6" x14ac:dyDescent="0.3">
      <c r="A53" s="10" t="s">
        <v>89</v>
      </c>
      <c r="B53" s="4" t="s">
        <v>98</v>
      </c>
      <c r="C53" s="35"/>
      <c r="D53" s="37"/>
      <c r="E53" s="54"/>
      <c r="F53" s="5">
        <v>18820.939999999999</v>
      </c>
      <c r="G53" s="79"/>
      <c r="H53" s="81"/>
      <c r="I53" s="48"/>
    </row>
    <row r="54" spans="1:9" ht="15.6" x14ac:dyDescent="0.3">
      <c r="A54" s="10" t="s">
        <v>90</v>
      </c>
      <c r="B54" s="4">
        <v>44929</v>
      </c>
      <c r="C54" s="35"/>
      <c r="D54" s="37"/>
      <c r="E54" s="54"/>
      <c r="F54" s="5">
        <v>9699.6</v>
      </c>
      <c r="G54" s="79"/>
      <c r="H54" s="81"/>
      <c r="I54" s="48"/>
    </row>
    <row r="55" spans="1:9" ht="15.6" x14ac:dyDescent="0.3">
      <c r="A55" s="10" t="s">
        <v>91</v>
      </c>
      <c r="B55" s="4">
        <v>44929</v>
      </c>
      <c r="C55" s="35"/>
      <c r="D55" s="37"/>
      <c r="E55" s="54"/>
      <c r="F55" s="5">
        <v>6018</v>
      </c>
      <c r="G55" s="79"/>
      <c r="H55" s="81"/>
      <c r="I55" s="48"/>
    </row>
    <row r="56" spans="1:9" ht="15.6" x14ac:dyDescent="0.3">
      <c r="A56" s="10" t="s">
        <v>92</v>
      </c>
      <c r="B56" s="4">
        <v>44988</v>
      </c>
      <c r="C56" s="35"/>
      <c r="D56" s="37"/>
      <c r="E56" s="54"/>
      <c r="F56" s="5">
        <v>15074.56</v>
      </c>
      <c r="G56" s="79"/>
      <c r="H56" s="81"/>
      <c r="I56" s="48"/>
    </row>
    <row r="57" spans="1:9" ht="16.2" thickBot="1" x14ac:dyDescent="0.35">
      <c r="A57" s="15" t="s">
        <v>93</v>
      </c>
      <c r="B57" s="16">
        <v>45172</v>
      </c>
      <c r="C57" s="63"/>
      <c r="D57" s="64"/>
      <c r="E57" s="55"/>
      <c r="F57" s="17">
        <v>15015.44</v>
      </c>
      <c r="G57" s="105"/>
      <c r="H57" s="106"/>
      <c r="I57" s="49"/>
    </row>
    <row r="58" spans="1:9" ht="47.4" thickBot="1" x14ac:dyDescent="0.35">
      <c r="A58" s="15" t="s">
        <v>108</v>
      </c>
      <c r="B58" s="16" t="s">
        <v>109</v>
      </c>
      <c r="C58" s="33" t="s">
        <v>110</v>
      </c>
      <c r="D58" s="29" t="s">
        <v>111</v>
      </c>
      <c r="E58" s="30">
        <v>6601</v>
      </c>
      <c r="F58" s="17">
        <f>+E58</f>
        <v>6601</v>
      </c>
      <c r="G58" s="30">
        <f>+E58-F58</f>
        <v>0</v>
      </c>
      <c r="H58" s="31"/>
      <c r="I58" s="32" t="s">
        <v>78</v>
      </c>
    </row>
    <row r="59" spans="1:9" ht="31.8" thickBot="1" x14ac:dyDescent="0.35">
      <c r="A59" s="15" t="s">
        <v>114</v>
      </c>
      <c r="B59" s="16">
        <v>45202</v>
      </c>
      <c r="C59" s="33" t="s">
        <v>113</v>
      </c>
      <c r="D59" s="29" t="s">
        <v>112</v>
      </c>
      <c r="E59" s="30">
        <v>94312</v>
      </c>
      <c r="F59" s="17">
        <f>+E59</f>
        <v>94312</v>
      </c>
      <c r="G59" s="30">
        <f>+E59-F59</f>
        <v>0</v>
      </c>
      <c r="H59" s="31"/>
      <c r="I59" s="32" t="s">
        <v>78</v>
      </c>
    </row>
    <row r="60" spans="1:9" ht="31.8" thickBot="1" x14ac:dyDescent="0.35">
      <c r="A60" s="15" t="s">
        <v>34</v>
      </c>
      <c r="B60" s="16" t="s">
        <v>107</v>
      </c>
      <c r="C60" s="33" t="str">
        <f>+C58</f>
        <v>Centroxpert STE, SRL</v>
      </c>
      <c r="D60" s="29" t="s">
        <v>115</v>
      </c>
      <c r="E60" s="30">
        <v>186080.72</v>
      </c>
      <c r="F60" s="17"/>
      <c r="G60" s="30">
        <f>+E60</f>
        <v>186080.72</v>
      </c>
      <c r="H60" s="31"/>
      <c r="I60" s="32" t="s">
        <v>0</v>
      </c>
    </row>
    <row r="61" spans="1:9" ht="31.8" thickBot="1" x14ac:dyDescent="0.35">
      <c r="A61" s="15" t="s">
        <v>121</v>
      </c>
      <c r="B61" s="16" t="s">
        <v>122</v>
      </c>
      <c r="C61" s="33" t="str">
        <f>+C59</f>
        <v>Productive Business Solutions Dominicana</v>
      </c>
      <c r="D61" s="29" t="s">
        <v>116</v>
      </c>
      <c r="E61" s="30">
        <v>48370</v>
      </c>
      <c r="F61" s="17">
        <f>+E61</f>
        <v>48370</v>
      </c>
      <c r="G61" s="30">
        <f>+E61-F61</f>
        <v>0</v>
      </c>
      <c r="H61" s="31"/>
      <c r="I61" s="32" t="s">
        <v>78</v>
      </c>
    </row>
    <row r="62" spans="1:9" ht="47.4" thickBot="1" x14ac:dyDescent="0.35">
      <c r="A62" s="15" t="s">
        <v>99</v>
      </c>
      <c r="B62" s="16">
        <v>44989</v>
      </c>
      <c r="C62" s="33" t="s">
        <v>118</v>
      </c>
      <c r="D62" s="29" t="s">
        <v>117</v>
      </c>
      <c r="E62" s="30">
        <v>64500</v>
      </c>
      <c r="F62" s="17">
        <f>+E62</f>
        <v>64500</v>
      </c>
      <c r="G62" s="30"/>
      <c r="H62" s="31"/>
      <c r="I62" s="32" t="s">
        <v>78</v>
      </c>
    </row>
    <row r="63" spans="1:9" ht="94.2" thickBot="1" x14ac:dyDescent="0.35">
      <c r="A63" s="107" t="s">
        <v>34</v>
      </c>
      <c r="B63" s="108" t="s">
        <v>120</v>
      </c>
      <c r="C63" s="109" t="s">
        <v>29</v>
      </c>
      <c r="D63" s="110" t="s">
        <v>119</v>
      </c>
      <c r="E63" s="111">
        <v>73971</v>
      </c>
      <c r="F63" s="112"/>
      <c r="G63" s="111">
        <f>+G61</f>
        <v>0</v>
      </c>
      <c r="H63" s="113"/>
      <c r="I63" s="114" t="s">
        <v>0</v>
      </c>
    </row>
    <row r="64" spans="1:9" ht="31.8" thickBot="1" x14ac:dyDescent="0.35">
      <c r="A64" s="115" t="s">
        <v>124</v>
      </c>
      <c r="B64" s="16">
        <v>44989</v>
      </c>
      <c r="C64" s="33" t="s">
        <v>118</v>
      </c>
      <c r="D64" s="29" t="s">
        <v>123</v>
      </c>
      <c r="E64" s="30">
        <v>200010</v>
      </c>
      <c r="F64" s="17">
        <f>+E64</f>
        <v>200010</v>
      </c>
      <c r="G64" s="111">
        <f>+G62</f>
        <v>0</v>
      </c>
      <c r="H64" s="31"/>
      <c r="I64" s="32" t="s">
        <v>78</v>
      </c>
    </row>
    <row r="65" spans="1:9" ht="31.8" thickBot="1" x14ac:dyDescent="0.35">
      <c r="A65" s="107" t="s">
        <v>127</v>
      </c>
      <c r="B65" s="108">
        <v>45020</v>
      </c>
      <c r="C65" s="109" t="s">
        <v>126</v>
      </c>
      <c r="D65" s="110" t="s">
        <v>125</v>
      </c>
      <c r="E65" s="111">
        <v>106376.4</v>
      </c>
      <c r="F65" s="112"/>
      <c r="G65" s="111">
        <f>+E65</f>
        <v>106376.4</v>
      </c>
      <c r="H65" s="113"/>
      <c r="I65" s="114" t="s">
        <v>0</v>
      </c>
    </row>
    <row r="66" spans="1:9" ht="63" thickBot="1" x14ac:dyDescent="0.35">
      <c r="A66" s="107" t="s">
        <v>34</v>
      </c>
      <c r="B66" s="108">
        <v>45202</v>
      </c>
      <c r="C66" s="109" t="s">
        <v>128</v>
      </c>
      <c r="D66" s="110" t="s">
        <v>130</v>
      </c>
      <c r="E66" s="111">
        <v>1265000</v>
      </c>
      <c r="F66" s="112"/>
      <c r="G66" s="111">
        <f>+E66</f>
        <v>1265000</v>
      </c>
      <c r="H66" s="113"/>
      <c r="I66" s="114" t="s">
        <v>0</v>
      </c>
    </row>
    <row r="67" spans="1:9" ht="31.8" thickBot="1" x14ac:dyDescent="0.35">
      <c r="A67" s="15" t="s">
        <v>34</v>
      </c>
      <c r="B67" s="16" t="s">
        <v>109</v>
      </c>
      <c r="C67" s="33" t="s">
        <v>131</v>
      </c>
      <c r="D67" s="116" t="s">
        <v>129</v>
      </c>
      <c r="E67" s="30">
        <v>349280</v>
      </c>
      <c r="F67" s="17"/>
      <c r="G67" s="30">
        <f>+E67</f>
        <v>349280</v>
      </c>
      <c r="H67" s="31"/>
      <c r="I67" s="32" t="s">
        <v>0</v>
      </c>
    </row>
    <row r="68" spans="1:9" ht="18" thickBot="1" x14ac:dyDescent="0.35">
      <c r="A68" s="99"/>
      <c r="B68" s="100"/>
      <c r="C68" s="100" t="s">
        <v>1</v>
      </c>
      <c r="D68" s="100"/>
      <c r="E68" s="101">
        <f>+SUM(E5:E42)</f>
        <v>17480944.98</v>
      </c>
      <c r="F68" s="101">
        <f>SUM(F5:F50)</f>
        <v>13516582.690000003</v>
      </c>
      <c r="G68" s="101">
        <f>+SUM(G5:G65)</f>
        <v>4162277.8700000006</v>
      </c>
      <c r="H68" s="102"/>
      <c r="I68" s="103"/>
    </row>
    <row r="70" spans="1:9" x14ac:dyDescent="0.3">
      <c r="A70" s="1"/>
      <c r="C70" s="3" t="s">
        <v>2</v>
      </c>
      <c r="D70" s="1"/>
      <c r="F70" s="1"/>
      <c r="G70" s="62" t="s">
        <v>18</v>
      </c>
      <c r="H70" s="62"/>
    </row>
    <row r="72" spans="1:9" x14ac:dyDescent="0.3">
      <c r="A72" s="1"/>
      <c r="C72" s="1" t="s">
        <v>4</v>
      </c>
      <c r="D72" s="1"/>
      <c r="E72" s="1"/>
      <c r="F72" s="1"/>
      <c r="G72" s="60" t="s">
        <v>15</v>
      </c>
      <c r="H72" s="60"/>
    </row>
    <row r="73" spans="1:9" x14ac:dyDescent="0.3">
      <c r="A73" s="1"/>
      <c r="C73" s="3" t="s">
        <v>5</v>
      </c>
      <c r="D73" s="3"/>
      <c r="E73" s="3"/>
      <c r="F73" s="3"/>
      <c r="G73" s="62" t="s">
        <v>27</v>
      </c>
      <c r="H73" s="62"/>
    </row>
    <row r="74" spans="1:9" x14ac:dyDescent="0.3">
      <c r="A74" s="1"/>
      <c r="C74" s="1" t="s">
        <v>6</v>
      </c>
      <c r="D74" s="62" t="s">
        <v>3</v>
      </c>
      <c r="E74" s="62"/>
      <c r="F74" s="62"/>
      <c r="G74" s="60" t="s">
        <v>16</v>
      </c>
      <c r="H74" s="60"/>
    </row>
    <row r="76" spans="1:9" x14ac:dyDescent="0.3">
      <c r="B76" s="2"/>
      <c r="D76" s="60" t="s">
        <v>73</v>
      </c>
      <c r="E76" s="60"/>
      <c r="F76" s="60"/>
    </row>
    <row r="77" spans="1:9" x14ac:dyDescent="0.3">
      <c r="D77" s="62" t="s">
        <v>26</v>
      </c>
      <c r="E77" s="62"/>
      <c r="F77" s="62"/>
    </row>
    <row r="78" spans="1:9" x14ac:dyDescent="0.3">
      <c r="D78" s="60" t="s">
        <v>19</v>
      </c>
      <c r="E78" s="60"/>
      <c r="F78" s="60"/>
    </row>
  </sheetData>
  <mergeCells count="57">
    <mergeCell ref="I35:I57"/>
    <mergeCell ref="C5:C6"/>
    <mergeCell ref="D5:D6"/>
    <mergeCell ref="E5:E6"/>
    <mergeCell ref="G5:G6"/>
    <mergeCell ref="I5:I6"/>
    <mergeCell ref="C9:C11"/>
    <mergeCell ref="D9:D11"/>
    <mergeCell ref="E9:E11"/>
    <mergeCell ref="G9:G11"/>
    <mergeCell ref="I9:I11"/>
    <mergeCell ref="H9:H11"/>
    <mergeCell ref="C35:C57"/>
    <mergeCell ref="D35:D57"/>
    <mergeCell ref="E35:E57"/>
    <mergeCell ref="G35:G57"/>
    <mergeCell ref="H35:H57"/>
    <mergeCell ref="C15:C16"/>
    <mergeCell ref="D15:D16"/>
    <mergeCell ref="E15:E16"/>
    <mergeCell ref="G15:G16"/>
    <mergeCell ref="H15:H16"/>
    <mergeCell ref="D76:F76"/>
    <mergeCell ref="D78:F78"/>
    <mergeCell ref="A1:I1"/>
    <mergeCell ref="D74:F74"/>
    <mergeCell ref="D77:F77"/>
    <mergeCell ref="G70:H70"/>
    <mergeCell ref="G72:H72"/>
    <mergeCell ref="G73:H73"/>
    <mergeCell ref="G74:H74"/>
    <mergeCell ref="A2:I2"/>
    <mergeCell ref="C7:C8"/>
    <mergeCell ref="D7:D8"/>
    <mergeCell ref="E7:E8"/>
    <mergeCell ref="C12:C14"/>
    <mergeCell ref="D12:D14"/>
    <mergeCell ref="I7:I8"/>
    <mergeCell ref="E17:E18"/>
    <mergeCell ref="I17:I18"/>
    <mergeCell ref="H7:H8"/>
    <mergeCell ref="H12:H14"/>
    <mergeCell ref="H17:H18"/>
    <mergeCell ref="G7:G8"/>
    <mergeCell ref="G12:G14"/>
    <mergeCell ref="G17:G18"/>
    <mergeCell ref="I15:I16"/>
    <mergeCell ref="I19:I34"/>
    <mergeCell ref="H19:H34"/>
    <mergeCell ref="G19:G34"/>
    <mergeCell ref="E12:E14"/>
    <mergeCell ref="I12:I14"/>
    <mergeCell ref="C17:C18"/>
    <mergeCell ref="D17:D18"/>
    <mergeCell ref="C19:C34"/>
    <mergeCell ref="D19:D34"/>
    <mergeCell ref="E19:E34"/>
  </mergeCells>
  <phoneticPr fontId="9" type="noConversion"/>
  <printOptions horizontalCentered="1"/>
  <pageMargins left="0.70866141732283472" right="0.70866141732283472" top="0.55118110236220474" bottom="0.55118110236220474" header="0.31496062992125984" footer="0.31496062992125984"/>
  <pageSetup scale="63" fitToHeight="0" orientation="landscape" horizontalDpi="360" verticalDpi="360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Hoja1!incBuyerDossierDetaillnkRequestName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CONIAF-IT</cp:lastModifiedBy>
  <cp:lastPrinted>2023-04-05T13:43:57Z</cp:lastPrinted>
  <dcterms:created xsi:type="dcterms:W3CDTF">2021-12-03T13:19:11Z</dcterms:created>
  <dcterms:modified xsi:type="dcterms:W3CDTF">2023-04-05T15:36:41Z</dcterms:modified>
</cp:coreProperties>
</file>