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MPRAS Y CONTRATACIONES\DOCUMENTOS PARA TRANSPARENCIA\AÑO 2023\ABRL 2023\"/>
    </mc:Choice>
  </mc:AlternateContent>
  <xr:revisionPtr revIDLastSave="0" documentId="13_ncr:1_{37D8DBA3-CF5D-4119-B64D-50872B38D03B}" xr6:coauthVersionLast="47" xr6:coauthVersionMax="47" xr10:uidLastSave="{00000000-0000-0000-0000-000000000000}"/>
  <bookViews>
    <workbookView xWindow="-120" yWindow="-120" windowWidth="29040" windowHeight="15720" xr2:uid="{71336953-1C82-49CA-AA52-E9AF2F1C7433}"/>
  </bookViews>
  <sheets>
    <sheet name="Hoja1" sheetId="1" r:id="rId1"/>
  </sheets>
  <definedNames>
    <definedName name="_Hlk8305286" localSheetId="0">Hoja1!$C$86</definedName>
    <definedName name="_xlnm.Print_Area" localSheetId="0">Hoja1!$A$4:$I$75</definedName>
    <definedName name="incBuyerDossierDetaillnkRequestName" localSheetId="0">Hoja1!$D$59</definedName>
    <definedName name="_xlnm.Print_Titles" localSheetId="0">Hoja1!$1:$4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5" i="1" l="1"/>
  <c r="E66" i="1" s="1"/>
  <c r="J52" i="1"/>
  <c r="G62" i="1"/>
  <c r="F61" i="1"/>
  <c r="G61" i="1" s="1"/>
  <c r="F60" i="1"/>
  <c r="G60" i="1" s="1"/>
  <c r="G11" i="1"/>
  <c r="J11" i="1" s="1"/>
  <c r="G58" i="1"/>
  <c r="F51" i="1"/>
  <c r="G51" i="1" s="1"/>
  <c r="G65" i="1" s="1"/>
  <c r="G66" i="1" s="1"/>
  <c r="G59" i="1"/>
  <c r="F65" i="1" l="1"/>
  <c r="F66" i="1" s="1"/>
  <c r="J58" i="1"/>
  <c r="J59" i="1"/>
  <c r="J51" i="1"/>
  <c r="F44" i="1"/>
  <c r="G28" i="1" s="1"/>
  <c r="J28" i="1" s="1"/>
  <c r="J50" i="1" s="1"/>
  <c r="J26" i="1" l="1"/>
  <c r="G9" i="1"/>
  <c r="J9" i="1" s="1"/>
  <c r="J10" i="1" s="1"/>
  <c r="G7" i="1"/>
  <c r="J7" i="1" s="1"/>
  <c r="J8" i="1" s="1"/>
  <c r="G5" i="1"/>
  <c r="J5" i="1" l="1"/>
  <c r="J6" i="1" s="1"/>
</calcChain>
</file>

<file path=xl/sharedStrings.xml><?xml version="1.0" encoding="utf-8"?>
<sst xmlns="http://schemas.openxmlformats.org/spreadsheetml/2006/main" count="127" uniqueCount="112">
  <si>
    <t>PENDIENTE</t>
  </si>
  <si>
    <t>TOTAL</t>
  </si>
  <si>
    <t>Realizado Por:</t>
  </si>
  <si>
    <t>Aprobado Por:</t>
  </si>
  <si>
    <t>__________________________________________</t>
  </si>
  <si>
    <t>Lic. Anafranc de los Santos Arias</t>
  </si>
  <si>
    <t>Aux. Administrativo</t>
  </si>
  <si>
    <t>Factura NCF</t>
  </si>
  <si>
    <t>Fecha</t>
  </si>
  <si>
    <t>Suplidor</t>
  </si>
  <si>
    <t>Monto Facturado</t>
  </si>
  <si>
    <t>Monto pagado</t>
  </si>
  <si>
    <t>Monto pendiente</t>
  </si>
  <si>
    <t>Fecha fin de factura</t>
  </si>
  <si>
    <t>Estado (completo, pendiente, atrasado)</t>
  </si>
  <si>
    <t>___________________________________</t>
  </si>
  <si>
    <t>Enc. Dpto. Administrativo y Fiannciero</t>
  </si>
  <si>
    <t>CONSEJO NACIONAL DE INVESTIGACIONES AGROPECUARIAS Y FORESTALES - CONIAF</t>
  </si>
  <si>
    <t>Revisado Por:</t>
  </si>
  <si>
    <t>Directora Ejecutiva</t>
  </si>
  <si>
    <t>Athrivel, SRL</t>
  </si>
  <si>
    <t>Liriano Disla, SRL</t>
  </si>
  <si>
    <t>Mantenimiento de aires acondicionados de nuestra institución</t>
  </si>
  <si>
    <t>Concepto</t>
  </si>
  <si>
    <t>Dra. Ana María Barcelo Larrocca</t>
  </si>
  <si>
    <t>Lic. Mayra Martínez Romero</t>
  </si>
  <si>
    <t>Contratación de servicio de catering para diferentes actividades a realizarse en nuestra institución.</t>
  </si>
  <si>
    <t>María Isabel de Farías, Servicios de Catering, SRL</t>
  </si>
  <si>
    <t>Auto Servicios Automotriz Inteligente RD</t>
  </si>
  <si>
    <t>Multiperform, SRL</t>
  </si>
  <si>
    <t>Consultoría para creación de un documento de políticas públicas con cinco áreas temáticas.</t>
  </si>
  <si>
    <t>B1500000057</t>
  </si>
  <si>
    <t>B1500000090</t>
  </si>
  <si>
    <t>B1500000084</t>
  </si>
  <si>
    <t>B1500000044</t>
  </si>
  <si>
    <t>B1500000037</t>
  </si>
  <si>
    <t>Contrato para la Gestión del Proyecto: Actualización para la Innovación y Competitividad del Sector Agroexportación de la República Dominicana.</t>
  </si>
  <si>
    <t>B1500000521</t>
  </si>
  <si>
    <t>B1500000522</t>
  </si>
  <si>
    <t>B1500000523</t>
  </si>
  <si>
    <t>B1500000561</t>
  </si>
  <si>
    <t>B1500000562</t>
  </si>
  <si>
    <t>B1500000579</t>
  </si>
  <si>
    <t>B1500000578</t>
  </si>
  <si>
    <t>B1500000598</t>
  </si>
  <si>
    <t>B1500000599</t>
  </si>
  <si>
    <t>B1500000600</t>
  </si>
  <si>
    <t>B1500000643</t>
  </si>
  <si>
    <t>B1500000644</t>
  </si>
  <si>
    <t>B1500000645</t>
  </si>
  <si>
    <t>B1500000646</t>
  </si>
  <si>
    <t>B1500000654</t>
  </si>
  <si>
    <t>B1500000520</t>
  </si>
  <si>
    <t>B1500000417</t>
  </si>
  <si>
    <t>B1500000426</t>
  </si>
  <si>
    <t>B1500000428</t>
  </si>
  <si>
    <t>B1500000442</t>
  </si>
  <si>
    <t>B1500000415</t>
  </si>
  <si>
    <t>B1500000459</t>
  </si>
  <si>
    <t>B1500000466</t>
  </si>
  <si>
    <t>B1500000467</t>
  </si>
  <si>
    <t>_________________________________________</t>
  </si>
  <si>
    <t>COMPLETO</t>
  </si>
  <si>
    <t>B1500000473</t>
  </si>
  <si>
    <t>B1500000474</t>
  </si>
  <si>
    <t>B1500000479</t>
  </si>
  <si>
    <t>B1500000480</t>
  </si>
  <si>
    <t>B1500000481</t>
  </si>
  <si>
    <t>B1500000484</t>
  </si>
  <si>
    <t>B1500000488</t>
  </si>
  <si>
    <t>B1500000490</t>
  </si>
  <si>
    <t>B1500000494</t>
  </si>
  <si>
    <t>B1500000496</t>
  </si>
  <si>
    <t>B1500000500</t>
  </si>
  <si>
    <t>B1500000503</t>
  </si>
  <si>
    <t>B1500000504</t>
  </si>
  <si>
    <t>B1500000505</t>
  </si>
  <si>
    <t>B1500000507</t>
  </si>
  <si>
    <t>15/2/2023</t>
  </si>
  <si>
    <t>17/2/2023</t>
  </si>
  <si>
    <t>21/2/2023</t>
  </si>
  <si>
    <t>22/2/2023</t>
  </si>
  <si>
    <t>23/2/2023</t>
  </si>
  <si>
    <t>23/3/2023</t>
  </si>
  <si>
    <t>B1500000064</t>
  </si>
  <si>
    <t>Centroxpert STE, SRL</t>
  </si>
  <si>
    <t>Servicio de catering p/15 participantes en la Consulta para la formulación de política nacional de investigaciones agropecuarias y forestales de la República Dominicana en varios rubros, los cuales se realizán los días 28 y 29 de marzo 13 y 21 abril del 2023.</t>
  </si>
  <si>
    <t>V Energy</t>
  </si>
  <si>
    <t>Gestion de evento "Feria Agropecuaria Nacional 2023"</t>
  </si>
  <si>
    <t>Compra de Tickets de combustible para ser utilizados en las operaciones de nuestra institución, correspondiete al período enero-junio 2023</t>
  </si>
  <si>
    <t>Sabores del Mundo By Julio Núñez, SRL</t>
  </si>
  <si>
    <t>Compra de Accesorios Inormaticos para uso de nuestra institución.</t>
  </si>
  <si>
    <t>Mantenimiento y reparación de los vehículos de nuestra institución</t>
  </si>
  <si>
    <t>B1500000011</t>
  </si>
  <si>
    <t>B1500001705</t>
  </si>
  <si>
    <t>B1500204724</t>
  </si>
  <si>
    <t>B1500000761</t>
  </si>
  <si>
    <t>B1500000237</t>
  </si>
  <si>
    <t>Messi, SRL</t>
  </si>
  <si>
    <t>Compra de material gastable de oficina para ser utilizado en las labores de nuestra institución.</t>
  </si>
  <si>
    <t>B1500000195</t>
  </si>
  <si>
    <t>Federación de Caficultores y agricultores para el Desarrollo de San Juan, Inc.</t>
  </si>
  <si>
    <t>Compra de 40 paquetes de café de 1 libra</t>
  </si>
  <si>
    <t>B1500000759</t>
  </si>
  <si>
    <t>Luis Rafael Dalmasi Despradel</t>
  </si>
  <si>
    <t>Servicio de catering para 15 participantes en la consulta para la formulación de política nacional de investigaciones agropecuarias y forestales de la Rep. Dom. en diferentes rubros (vegetales orientales y leña y madera), los cuales se realizarán en el IDIAF, La Vega los días, 26 abril, 3, 4 y 11 de mayo del 2023.</t>
  </si>
  <si>
    <t>B1500000763</t>
  </si>
  <si>
    <t>B1500000766</t>
  </si>
  <si>
    <t>B1500000516</t>
  </si>
  <si>
    <t>B1500000517</t>
  </si>
  <si>
    <t>B1500000518</t>
  </si>
  <si>
    <t>ESTADO DE CUENTA DE SUPLIDORES AL 30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</si>
</sst>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F0F0F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44" fontId="4" fillId="0" borderId="5" xfId="2" applyFont="1" applyFill="1" applyBorder="1" applyAlignment="1">
      <alignment horizontal="right" vertical="center" wrapText="1"/>
    </xf>
    <xf numFmtId="44" fontId="4" fillId="0" borderId="5" xfId="2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44" fontId="4" fillId="0" borderId="11" xfId="2" applyFont="1" applyFill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44" fontId="4" fillId="0" borderId="12" xfId="2" applyFont="1" applyFill="1" applyBorder="1" applyAlignment="1">
      <alignment horizontal="right" vertical="center" wrapText="1"/>
    </xf>
    <xf numFmtId="44" fontId="4" fillId="3" borderId="2" xfId="2" applyFont="1" applyFill="1" applyBorder="1" applyAlignment="1">
      <alignment horizontal="right" vertical="center" wrapText="1"/>
    </xf>
    <xf numFmtId="43" fontId="4" fillId="3" borderId="2" xfId="1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4" fontId="4" fillId="0" borderId="12" xfId="2" applyFont="1" applyFill="1" applyBorder="1" applyAlignment="1">
      <alignment horizontal="center" vertical="center"/>
    </xf>
    <xf numFmtId="43" fontId="4" fillId="0" borderId="12" xfId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44" fontId="4" fillId="0" borderId="22" xfId="2" applyFont="1" applyFill="1" applyBorder="1" applyAlignment="1">
      <alignment horizontal="right" vertical="center" wrapText="1"/>
    </xf>
    <xf numFmtId="44" fontId="4" fillId="3" borderId="5" xfId="2" applyFont="1" applyFill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wrapText="1"/>
    </xf>
    <xf numFmtId="44" fontId="4" fillId="0" borderId="15" xfId="2" applyFont="1" applyFill="1" applyBorder="1" applyAlignment="1">
      <alignment horizontal="center" vertical="center"/>
    </xf>
    <xf numFmtId="44" fontId="4" fillId="0" borderId="15" xfId="2" applyFont="1" applyFill="1" applyBorder="1" applyAlignment="1">
      <alignment horizontal="right" vertical="center" wrapText="1"/>
    </xf>
    <xf numFmtId="43" fontId="4" fillId="0" borderId="15" xfId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top" wrapText="1"/>
    </xf>
    <xf numFmtId="14" fontId="3" fillId="3" borderId="5" xfId="0" applyNumberFormat="1" applyFont="1" applyFill="1" applyBorder="1" applyAlignment="1">
      <alignment horizontal="center" vertical="top" wrapText="1"/>
    </xf>
    <xf numFmtId="0" fontId="3" fillId="3" borderId="19" xfId="0" applyFont="1" applyFill="1" applyBorder="1" applyAlignment="1">
      <alignment horizontal="center" vertical="top" wrapText="1"/>
    </xf>
    <xf numFmtId="14" fontId="3" fillId="3" borderId="2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4" fontId="3" fillId="0" borderId="5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43" fontId="0" fillId="0" borderId="0" xfId="1" applyFont="1"/>
    <xf numFmtId="43" fontId="0" fillId="4" borderId="0" xfId="1" applyFont="1" applyFill="1"/>
    <xf numFmtId="0" fontId="10" fillId="0" borderId="0" xfId="0" applyFont="1"/>
    <xf numFmtId="44" fontId="10" fillId="0" borderId="0" xfId="0" applyNumberFormat="1" applyFont="1"/>
    <xf numFmtId="43" fontId="10" fillId="0" borderId="0" xfId="1" applyFont="1"/>
    <xf numFmtId="44" fontId="10" fillId="0" borderId="0" xfId="0" applyNumberFormat="1" applyFont="1" applyAlignment="1">
      <alignment horizontal="center"/>
    </xf>
    <xf numFmtId="43" fontId="4" fillId="0" borderId="2" xfId="1" applyFont="1" applyFill="1" applyBorder="1" applyAlignment="1">
      <alignment horizontal="center" vertical="center" wrapText="1"/>
    </xf>
    <xf numFmtId="44" fontId="4" fillId="0" borderId="2" xfId="2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3" fontId="4" fillId="0" borderId="5" xfId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43" fontId="4" fillId="0" borderId="11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44" fontId="4" fillId="0" borderId="2" xfId="2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top" wrapText="1"/>
    </xf>
    <xf numFmtId="14" fontId="3" fillId="0" borderId="25" xfId="0" applyNumberFormat="1" applyFont="1" applyBorder="1" applyAlignment="1">
      <alignment horizontal="center" vertical="top" wrapText="1"/>
    </xf>
    <xf numFmtId="44" fontId="4" fillId="0" borderId="25" xfId="2" applyFont="1" applyFill="1" applyBorder="1" applyAlignment="1">
      <alignment horizontal="right" vertical="center" wrapText="1"/>
    </xf>
    <xf numFmtId="44" fontId="4" fillId="0" borderId="3" xfId="2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27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6" fillId="2" borderId="18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44" fontId="6" fillId="2" borderId="12" xfId="2" applyFont="1" applyFill="1" applyBorder="1" applyAlignment="1">
      <alignment horizontal="left"/>
    </xf>
    <xf numFmtId="44" fontId="6" fillId="2" borderId="12" xfId="0" applyNumberFormat="1" applyFont="1" applyFill="1" applyBorder="1"/>
    <xf numFmtId="44" fontId="6" fillId="2" borderId="13" xfId="0" applyNumberFormat="1" applyFont="1" applyFill="1" applyBorder="1"/>
    <xf numFmtId="0" fontId="3" fillId="0" borderId="4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4" fontId="4" fillId="0" borderId="6" xfId="2" applyFont="1" applyFill="1" applyBorder="1" applyAlignment="1">
      <alignment horizontal="right" vertical="center" wrapText="1"/>
    </xf>
    <xf numFmtId="0" fontId="3" fillId="0" borderId="28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44" fontId="4" fillId="3" borderId="6" xfId="2" applyFont="1" applyFill="1" applyBorder="1" applyAlignment="1">
      <alignment horizontal="center" vertical="center"/>
    </xf>
    <xf numFmtId="44" fontId="4" fillId="3" borderId="12" xfId="2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4" fontId="4" fillId="0" borderId="2" xfId="2" applyFont="1" applyFill="1" applyBorder="1" applyAlignment="1">
      <alignment horizontal="center" vertical="center"/>
    </xf>
    <xf numFmtId="44" fontId="4" fillId="0" borderId="12" xfId="2" applyFont="1" applyFill="1" applyBorder="1" applyAlignment="1">
      <alignment horizontal="center" vertical="center"/>
    </xf>
    <xf numFmtId="44" fontId="4" fillId="0" borderId="3" xfId="2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44" fontId="4" fillId="0" borderId="11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4" fontId="4" fillId="0" borderId="5" xfId="2" applyFont="1" applyFill="1" applyBorder="1" applyAlignment="1">
      <alignment horizontal="left" vertical="center"/>
    </xf>
    <xf numFmtId="44" fontId="4" fillId="0" borderId="11" xfId="2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43" fontId="4" fillId="0" borderId="11" xfId="1" applyFont="1" applyFill="1" applyBorder="1" applyAlignment="1">
      <alignment horizontal="center" vertical="center" wrapText="1"/>
    </xf>
    <xf numFmtId="44" fontId="4" fillId="0" borderId="6" xfId="2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4" fillId="0" borderId="12" xfId="1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44" fontId="0" fillId="0" borderId="0" xfId="0" applyNumberForma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742949</xdr:colOff>
      <xdr:row>0</xdr:row>
      <xdr:rowOff>28575</xdr:rowOff>
    </xdr:from>
    <xdr:to>
      <xdr:col>2</xdr:col>
      <xdr:colOff>19331</xdr:colOff>
      <xdr:row>2</xdr:row>
      <xdr:rowOff>120889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0F1092-9FCA-4C91-8353-0B07C6B6B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49" y="28575"/>
          <a:ext cx="1114707" cy="568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007C4-7893-4818-A38C-5E80FD81D02A}">
  <sheetPr>
    <pageSetUpPr fitToPage="1"/>
  </sheetPr>
  <dimension ref="A1:N86"/>
  <sheetViews>
    <sheetView tabSelected="1" zoomScale="80" zoomScaleNormal="80" workbookViewId="0">
      <selection activeCell="I75" sqref="A1:I75"/>
    </sheetView>
  </sheetViews>
  <sheetFormatPr baseColWidth="10" defaultRowHeight="15" x14ac:dyDescent="0.25"/>
  <cols>
    <col min="1" max="1" width="14.42578125" customWidth="1"/>
    <col min="2" max="2" width="13.140625" customWidth="1"/>
    <col min="3" max="3" width="28.28515625" customWidth="1"/>
    <col min="4" max="4" width="43" customWidth="1"/>
    <col min="5" max="7" width="21" bestFit="1" customWidth="1"/>
    <col min="8" max="8" width="17.42578125" customWidth="1"/>
    <col min="9" max="9" width="21.140625" customWidth="1"/>
    <col min="10" max="10" width="14.140625" style="49" bestFit="1" customWidth="1"/>
    <col min="14" max="14" width="15" bestFit="1" customWidth="1"/>
  </cols>
  <sheetData>
    <row r="1" spans="1:10" ht="18.75" x14ac:dyDescent="0.3">
      <c r="A1" s="109" t="s">
        <v>17</v>
      </c>
      <c r="B1" s="109"/>
      <c r="C1" s="109"/>
      <c r="D1" s="109"/>
      <c r="E1" s="109"/>
      <c r="F1" s="109"/>
      <c r="G1" s="109"/>
      <c r="H1" s="109"/>
      <c r="I1" s="109"/>
    </row>
    <row r="2" spans="1:10" ht="18.75" x14ac:dyDescent="0.3">
      <c r="A2" s="109" t="s">
        <v>111</v>
      </c>
      <c r="B2" s="109"/>
      <c r="C2" s="109"/>
      <c r="D2" s="109"/>
      <c r="E2" s="109"/>
      <c r="F2" s="109"/>
      <c r="G2" s="109"/>
      <c r="H2" s="109"/>
      <c r="I2" s="109"/>
    </row>
    <row r="3" spans="1:10" ht="19.5" thickBot="1" x14ac:dyDescent="0.35">
      <c r="A3" s="6"/>
      <c r="B3" s="6"/>
      <c r="C3" s="6"/>
      <c r="D3" s="6"/>
      <c r="E3" s="6"/>
      <c r="F3" s="6"/>
      <c r="G3" s="6"/>
      <c r="H3" s="6"/>
      <c r="I3" s="6"/>
    </row>
    <row r="4" spans="1:10" ht="32.25" thickBot="1" x14ac:dyDescent="0.3">
      <c r="A4" s="18" t="s">
        <v>7</v>
      </c>
      <c r="B4" s="19" t="s">
        <v>8</v>
      </c>
      <c r="C4" s="20" t="s">
        <v>9</v>
      </c>
      <c r="D4" s="20" t="s">
        <v>23</v>
      </c>
      <c r="E4" s="20" t="s">
        <v>10</v>
      </c>
      <c r="F4" s="19" t="s">
        <v>11</v>
      </c>
      <c r="G4" s="19" t="s">
        <v>12</v>
      </c>
      <c r="H4" s="19" t="s">
        <v>13</v>
      </c>
      <c r="I4" s="21" t="s">
        <v>14</v>
      </c>
    </row>
    <row r="5" spans="1:10" ht="20.25" customHeight="1" x14ac:dyDescent="0.25">
      <c r="A5" s="38" t="s">
        <v>31</v>
      </c>
      <c r="B5" s="39">
        <v>44909</v>
      </c>
      <c r="C5" s="93" t="s">
        <v>29</v>
      </c>
      <c r="D5" s="95" t="s">
        <v>30</v>
      </c>
      <c r="E5" s="97">
        <v>4794254.9800000004</v>
      </c>
      <c r="F5" s="29">
        <v>958851</v>
      </c>
      <c r="G5" s="97">
        <f>+E5-F5-F6</f>
        <v>1917701.9800000004</v>
      </c>
      <c r="H5" s="17"/>
      <c r="I5" s="99" t="s">
        <v>0</v>
      </c>
      <c r="J5" s="49">
        <f>SUM(F5:G6)</f>
        <v>4794254.9800000004</v>
      </c>
    </row>
    <row r="6" spans="1:10" ht="30.75" customHeight="1" thickBot="1" x14ac:dyDescent="0.3">
      <c r="A6" s="40" t="s">
        <v>84</v>
      </c>
      <c r="B6" s="41" t="s">
        <v>83</v>
      </c>
      <c r="C6" s="94"/>
      <c r="D6" s="96"/>
      <c r="E6" s="98"/>
      <c r="F6" s="16">
        <v>1917702</v>
      </c>
      <c r="G6" s="98"/>
      <c r="H6" s="17"/>
      <c r="I6" s="100"/>
      <c r="J6" s="50">
        <f>E5-J5</f>
        <v>0</v>
      </c>
    </row>
    <row r="7" spans="1:10" ht="20.25" customHeight="1" x14ac:dyDescent="0.25">
      <c r="A7" s="42" t="s">
        <v>33</v>
      </c>
      <c r="B7" s="43">
        <v>44797</v>
      </c>
      <c r="C7" s="111" t="s">
        <v>21</v>
      </c>
      <c r="D7" s="113" t="s">
        <v>22</v>
      </c>
      <c r="E7" s="115">
        <v>162000</v>
      </c>
      <c r="F7" s="7">
        <v>32400</v>
      </c>
      <c r="G7" s="122">
        <f>+E7-(SUM(F7:F8))</f>
        <v>64799.989999999991</v>
      </c>
      <c r="H7" s="126"/>
      <c r="I7" s="117" t="s">
        <v>0</v>
      </c>
      <c r="J7" s="49">
        <f>SUM(F7:G8)</f>
        <v>162000</v>
      </c>
    </row>
    <row r="8" spans="1:10" ht="20.25" customHeight="1" thickBot="1" x14ac:dyDescent="0.3">
      <c r="A8" s="44" t="s">
        <v>32</v>
      </c>
      <c r="B8" s="45">
        <v>44902</v>
      </c>
      <c r="C8" s="112"/>
      <c r="D8" s="114"/>
      <c r="E8" s="116"/>
      <c r="F8" s="12">
        <v>64800.01</v>
      </c>
      <c r="G8" s="104"/>
      <c r="H8" s="127"/>
      <c r="I8" s="118"/>
      <c r="J8" s="50">
        <f>E7-J7</f>
        <v>0</v>
      </c>
    </row>
    <row r="9" spans="1:10" ht="20.25" customHeight="1" x14ac:dyDescent="0.25">
      <c r="A9" s="47" t="s">
        <v>35</v>
      </c>
      <c r="B9" s="43">
        <v>44848</v>
      </c>
      <c r="C9" s="86" t="s">
        <v>20</v>
      </c>
      <c r="D9" s="88" t="s">
        <v>36</v>
      </c>
      <c r="E9" s="122">
        <v>4000000</v>
      </c>
      <c r="F9" s="8">
        <v>800000</v>
      </c>
      <c r="G9" s="122">
        <f>+E9-(SUM(F9:F10))</f>
        <v>1600000</v>
      </c>
      <c r="H9" s="126"/>
      <c r="I9" s="124" t="s">
        <v>0</v>
      </c>
      <c r="J9" s="49">
        <f>SUM(F9:G10)</f>
        <v>4000000</v>
      </c>
    </row>
    <row r="10" spans="1:10" ht="45.75" customHeight="1" thickBot="1" x14ac:dyDescent="0.3">
      <c r="A10" s="66" t="s">
        <v>34</v>
      </c>
      <c r="B10" s="67">
        <v>44914</v>
      </c>
      <c r="C10" s="87"/>
      <c r="D10" s="89"/>
      <c r="E10" s="103"/>
      <c r="F10" s="68">
        <v>1600000</v>
      </c>
      <c r="G10" s="103"/>
      <c r="H10" s="128"/>
      <c r="I10" s="125"/>
      <c r="J10" s="50">
        <f>E9-J9</f>
        <v>0</v>
      </c>
    </row>
    <row r="11" spans="1:10" ht="20.25" customHeight="1" x14ac:dyDescent="0.25">
      <c r="A11" s="42" t="s">
        <v>52</v>
      </c>
      <c r="B11" s="43">
        <v>44854</v>
      </c>
      <c r="C11" s="86" t="s">
        <v>28</v>
      </c>
      <c r="D11" s="88" t="s">
        <v>92</v>
      </c>
      <c r="E11" s="122">
        <v>775000</v>
      </c>
      <c r="F11" s="7">
        <v>10443</v>
      </c>
      <c r="G11" s="122">
        <f>+E11-(SUM(F11:F27))</f>
        <v>165447.40000000002</v>
      </c>
      <c r="H11" s="126"/>
      <c r="I11" s="117" t="s">
        <v>0</v>
      </c>
      <c r="J11" s="49">
        <f>SUM(F11:G27)</f>
        <v>775000</v>
      </c>
    </row>
    <row r="12" spans="1:10" ht="20.25" customHeight="1" x14ac:dyDescent="0.25">
      <c r="A12" s="48" t="s">
        <v>37</v>
      </c>
      <c r="B12" s="46">
        <v>44854</v>
      </c>
      <c r="C12" s="87"/>
      <c r="D12" s="89"/>
      <c r="E12" s="103"/>
      <c r="F12" s="5">
        <v>10797</v>
      </c>
      <c r="G12" s="103"/>
      <c r="H12" s="128"/>
      <c r="I12" s="123"/>
    </row>
    <row r="13" spans="1:10" ht="20.25" customHeight="1" x14ac:dyDescent="0.25">
      <c r="A13" s="48" t="s">
        <v>38</v>
      </c>
      <c r="B13" s="46">
        <v>44854</v>
      </c>
      <c r="C13" s="87"/>
      <c r="D13" s="89"/>
      <c r="E13" s="103"/>
      <c r="F13" s="5">
        <v>36072.6</v>
      </c>
      <c r="G13" s="103"/>
      <c r="H13" s="128"/>
      <c r="I13" s="123"/>
    </row>
    <row r="14" spans="1:10" ht="20.25" customHeight="1" x14ac:dyDescent="0.25">
      <c r="A14" s="9" t="s">
        <v>39</v>
      </c>
      <c r="B14" s="4">
        <v>44854</v>
      </c>
      <c r="C14" s="87"/>
      <c r="D14" s="89"/>
      <c r="E14" s="103"/>
      <c r="F14" s="5">
        <v>11387</v>
      </c>
      <c r="G14" s="103"/>
      <c r="H14" s="128"/>
      <c r="I14" s="123"/>
    </row>
    <row r="15" spans="1:10" ht="20.25" customHeight="1" x14ac:dyDescent="0.25">
      <c r="A15" s="9" t="s">
        <v>40</v>
      </c>
      <c r="B15" s="4">
        <v>44876</v>
      </c>
      <c r="C15" s="87"/>
      <c r="D15" s="89"/>
      <c r="E15" s="103"/>
      <c r="F15" s="5">
        <v>47672</v>
      </c>
      <c r="G15" s="103"/>
      <c r="H15" s="128"/>
      <c r="I15" s="123"/>
    </row>
    <row r="16" spans="1:10" ht="20.25" customHeight="1" x14ac:dyDescent="0.25">
      <c r="A16" s="9" t="s">
        <v>41</v>
      </c>
      <c r="B16" s="4">
        <v>44876</v>
      </c>
      <c r="C16" s="87"/>
      <c r="D16" s="89"/>
      <c r="E16" s="103"/>
      <c r="F16" s="5">
        <v>52982</v>
      </c>
      <c r="G16" s="103"/>
      <c r="H16" s="128"/>
      <c r="I16" s="123"/>
    </row>
    <row r="17" spans="1:10" ht="20.25" customHeight="1" x14ac:dyDescent="0.25">
      <c r="A17" s="9" t="s">
        <v>43</v>
      </c>
      <c r="B17" s="4">
        <v>44882</v>
      </c>
      <c r="C17" s="87"/>
      <c r="D17" s="89"/>
      <c r="E17" s="103"/>
      <c r="F17" s="5">
        <v>56286</v>
      </c>
      <c r="G17" s="103"/>
      <c r="H17" s="128"/>
      <c r="I17" s="123"/>
    </row>
    <row r="18" spans="1:10" ht="20.25" customHeight="1" x14ac:dyDescent="0.25">
      <c r="A18" s="9" t="s">
        <v>42</v>
      </c>
      <c r="B18" s="4">
        <v>44882</v>
      </c>
      <c r="C18" s="87"/>
      <c r="D18" s="89"/>
      <c r="E18" s="103"/>
      <c r="F18" s="5">
        <v>67201</v>
      </c>
      <c r="G18" s="103"/>
      <c r="H18" s="128"/>
      <c r="I18" s="123"/>
    </row>
    <row r="19" spans="1:10" ht="20.25" customHeight="1" x14ac:dyDescent="0.25">
      <c r="A19" s="9" t="s">
        <v>44</v>
      </c>
      <c r="B19" s="4">
        <v>44896</v>
      </c>
      <c r="C19" s="87"/>
      <c r="D19" s="89"/>
      <c r="E19" s="103"/>
      <c r="F19" s="5">
        <v>12036</v>
      </c>
      <c r="G19" s="103"/>
      <c r="H19" s="128"/>
      <c r="I19" s="123"/>
    </row>
    <row r="20" spans="1:10" ht="20.25" customHeight="1" x14ac:dyDescent="0.25">
      <c r="A20" s="9" t="s">
        <v>45</v>
      </c>
      <c r="B20" s="4">
        <v>44896</v>
      </c>
      <c r="C20" s="87"/>
      <c r="D20" s="89"/>
      <c r="E20" s="103"/>
      <c r="F20" s="5">
        <v>25311</v>
      </c>
      <c r="G20" s="103"/>
      <c r="H20" s="128"/>
      <c r="I20" s="123"/>
    </row>
    <row r="21" spans="1:10" ht="20.25" customHeight="1" x14ac:dyDescent="0.25">
      <c r="A21" s="9" t="s">
        <v>46</v>
      </c>
      <c r="B21" s="4">
        <v>44896</v>
      </c>
      <c r="C21" s="87"/>
      <c r="D21" s="89"/>
      <c r="E21" s="103"/>
      <c r="F21" s="5">
        <v>13334</v>
      </c>
      <c r="G21" s="103"/>
      <c r="H21" s="128"/>
      <c r="I21" s="123"/>
    </row>
    <row r="22" spans="1:10" ht="20.25" customHeight="1" x14ac:dyDescent="0.25">
      <c r="A22" s="9" t="s">
        <v>47</v>
      </c>
      <c r="B22" s="4">
        <v>44914</v>
      </c>
      <c r="C22" s="87"/>
      <c r="D22" s="89"/>
      <c r="E22" s="103"/>
      <c r="F22" s="5">
        <v>42126</v>
      </c>
      <c r="G22" s="103"/>
      <c r="H22" s="128"/>
      <c r="I22" s="123"/>
    </row>
    <row r="23" spans="1:10" ht="20.25" customHeight="1" x14ac:dyDescent="0.25">
      <c r="A23" s="9" t="s">
        <v>48</v>
      </c>
      <c r="B23" s="4">
        <v>44914</v>
      </c>
      <c r="C23" s="87"/>
      <c r="D23" s="89"/>
      <c r="E23" s="103"/>
      <c r="F23" s="5">
        <v>66375</v>
      </c>
      <c r="G23" s="103"/>
      <c r="H23" s="128"/>
      <c r="I23" s="123"/>
    </row>
    <row r="24" spans="1:10" ht="20.25" customHeight="1" x14ac:dyDescent="0.25">
      <c r="A24" s="9" t="s">
        <v>49</v>
      </c>
      <c r="B24" s="4">
        <v>44914</v>
      </c>
      <c r="C24" s="87"/>
      <c r="D24" s="89"/>
      <c r="E24" s="103"/>
      <c r="F24" s="5">
        <v>8260</v>
      </c>
      <c r="G24" s="103"/>
      <c r="H24" s="128"/>
      <c r="I24" s="123"/>
    </row>
    <row r="25" spans="1:10" ht="20.25" customHeight="1" x14ac:dyDescent="0.25">
      <c r="A25" s="9" t="s">
        <v>50</v>
      </c>
      <c r="B25" s="4">
        <v>44915</v>
      </c>
      <c r="C25" s="87"/>
      <c r="D25" s="89"/>
      <c r="E25" s="103"/>
      <c r="F25" s="5">
        <v>9086</v>
      </c>
      <c r="G25" s="103"/>
      <c r="H25" s="128"/>
      <c r="I25" s="123"/>
    </row>
    <row r="26" spans="1:10" ht="20.25" customHeight="1" x14ac:dyDescent="0.25">
      <c r="A26" s="9" t="s">
        <v>51</v>
      </c>
      <c r="B26" s="4">
        <v>44921</v>
      </c>
      <c r="C26" s="87"/>
      <c r="D26" s="89"/>
      <c r="E26" s="103"/>
      <c r="F26" s="5">
        <v>23836</v>
      </c>
      <c r="G26" s="103"/>
      <c r="H26" s="128"/>
      <c r="I26" s="123"/>
      <c r="J26" s="50">
        <f>E11-J11</f>
        <v>0</v>
      </c>
    </row>
    <row r="27" spans="1:10" ht="20.25" customHeight="1" thickBot="1" x14ac:dyDescent="0.3">
      <c r="A27" s="10" t="s">
        <v>96</v>
      </c>
      <c r="B27" s="71">
        <v>45049</v>
      </c>
      <c r="C27" s="101"/>
      <c r="D27" s="102"/>
      <c r="E27" s="104"/>
      <c r="F27" s="15">
        <v>116348</v>
      </c>
      <c r="G27" s="104"/>
      <c r="H27" s="127"/>
      <c r="I27" s="118"/>
      <c r="J27" s="50"/>
    </row>
    <row r="28" spans="1:10" ht="15.75" customHeight="1" x14ac:dyDescent="0.25">
      <c r="A28" s="63" t="s">
        <v>57</v>
      </c>
      <c r="B28" s="64">
        <v>44851</v>
      </c>
      <c r="C28" s="87" t="s">
        <v>27</v>
      </c>
      <c r="D28" s="89" t="s">
        <v>26</v>
      </c>
      <c r="E28" s="103">
        <v>320000</v>
      </c>
      <c r="F28" s="69">
        <v>4695.22</v>
      </c>
      <c r="G28" s="105">
        <f>+E28-(SUM(F28:F50))</f>
        <v>5523.3800000000629</v>
      </c>
      <c r="H28" s="119"/>
      <c r="I28" s="90" t="s">
        <v>0</v>
      </c>
      <c r="J28" s="49">
        <f>SUM(F28:G50)</f>
        <v>320000</v>
      </c>
    </row>
    <row r="29" spans="1:10" ht="15.75" x14ac:dyDescent="0.25">
      <c r="A29" s="9" t="s">
        <v>53</v>
      </c>
      <c r="B29" s="27">
        <v>44853</v>
      </c>
      <c r="C29" s="87"/>
      <c r="D29" s="89"/>
      <c r="E29" s="103"/>
      <c r="F29" s="28">
        <v>9410.5</v>
      </c>
      <c r="G29" s="106"/>
      <c r="H29" s="120"/>
      <c r="I29" s="91"/>
    </row>
    <row r="30" spans="1:10" ht="15.75" x14ac:dyDescent="0.25">
      <c r="A30" s="9" t="s">
        <v>54</v>
      </c>
      <c r="B30" s="27">
        <v>44866</v>
      </c>
      <c r="C30" s="87"/>
      <c r="D30" s="89"/>
      <c r="E30" s="103"/>
      <c r="F30" s="28">
        <v>12201.25</v>
      </c>
      <c r="G30" s="106"/>
      <c r="H30" s="120"/>
      <c r="I30" s="91"/>
    </row>
    <row r="31" spans="1:10" ht="15.75" x14ac:dyDescent="0.25">
      <c r="A31" s="9" t="s">
        <v>55</v>
      </c>
      <c r="B31" s="27">
        <v>44868</v>
      </c>
      <c r="C31" s="87"/>
      <c r="D31" s="89"/>
      <c r="E31" s="103"/>
      <c r="F31" s="28">
        <v>12059.6</v>
      </c>
      <c r="G31" s="106"/>
      <c r="H31" s="120"/>
      <c r="I31" s="91"/>
    </row>
    <row r="32" spans="1:10" ht="15.75" x14ac:dyDescent="0.25">
      <c r="A32" s="9" t="s">
        <v>56</v>
      </c>
      <c r="B32" s="27">
        <v>44895</v>
      </c>
      <c r="C32" s="87"/>
      <c r="D32" s="89"/>
      <c r="E32" s="103"/>
      <c r="F32" s="28">
        <v>23393.52</v>
      </c>
      <c r="G32" s="106"/>
      <c r="H32" s="120"/>
      <c r="I32" s="91"/>
    </row>
    <row r="33" spans="1:9" ht="15.75" x14ac:dyDescent="0.25">
      <c r="A33" s="9" t="s">
        <v>58</v>
      </c>
      <c r="B33" s="27">
        <v>44930</v>
      </c>
      <c r="C33" s="87"/>
      <c r="D33" s="89"/>
      <c r="E33" s="103"/>
      <c r="F33" s="28">
        <v>6525.4</v>
      </c>
      <c r="G33" s="106"/>
      <c r="H33" s="120"/>
      <c r="I33" s="91"/>
    </row>
    <row r="34" spans="1:9" ht="15.75" x14ac:dyDescent="0.25">
      <c r="A34" s="9" t="s">
        <v>59</v>
      </c>
      <c r="B34" s="27">
        <v>44949</v>
      </c>
      <c r="C34" s="87"/>
      <c r="D34" s="89"/>
      <c r="E34" s="103"/>
      <c r="F34" s="28">
        <v>28143</v>
      </c>
      <c r="G34" s="106"/>
      <c r="H34" s="120"/>
      <c r="I34" s="91"/>
    </row>
    <row r="35" spans="1:9" ht="15.75" x14ac:dyDescent="0.25">
      <c r="A35" s="9" t="s">
        <v>60</v>
      </c>
      <c r="B35" s="27">
        <v>44949</v>
      </c>
      <c r="C35" s="87"/>
      <c r="D35" s="89"/>
      <c r="E35" s="103"/>
      <c r="F35" s="28">
        <v>4543</v>
      </c>
      <c r="G35" s="106"/>
      <c r="H35" s="120"/>
      <c r="I35" s="91"/>
    </row>
    <row r="36" spans="1:9" ht="15.75" x14ac:dyDescent="0.25">
      <c r="A36" s="9" t="s">
        <v>63</v>
      </c>
      <c r="B36" s="27">
        <v>44928</v>
      </c>
      <c r="C36" s="87"/>
      <c r="D36" s="89"/>
      <c r="E36" s="103"/>
      <c r="F36" s="5">
        <v>20827.060000000001</v>
      </c>
      <c r="G36" s="106"/>
      <c r="H36" s="120"/>
      <c r="I36" s="91"/>
    </row>
    <row r="37" spans="1:9" ht="15.75" x14ac:dyDescent="0.25">
      <c r="A37" s="9" t="s">
        <v>64</v>
      </c>
      <c r="B37" s="27">
        <v>44959</v>
      </c>
      <c r="C37" s="87"/>
      <c r="D37" s="89"/>
      <c r="E37" s="103"/>
      <c r="F37" s="5">
        <v>20119.060000000001</v>
      </c>
      <c r="G37" s="106"/>
      <c r="H37" s="120"/>
      <c r="I37" s="91"/>
    </row>
    <row r="38" spans="1:9" ht="15.75" x14ac:dyDescent="0.25">
      <c r="A38" s="9" t="s">
        <v>65</v>
      </c>
      <c r="B38" s="27">
        <v>44964</v>
      </c>
      <c r="C38" s="87"/>
      <c r="D38" s="89"/>
      <c r="E38" s="103"/>
      <c r="F38" s="5">
        <v>20119.060000000001</v>
      </c>
      <c r="G38" s="106"/>
      <c r="H38" s="120"/>
      <c r="I38" s="91"/>
    </row>
    <row r="39" spans="1:9" ht="15.75" x14ac:dyDescent="0.25">
      <c r="A39" s="9" t="s">
        <v>66</v>
      </c>
      <c r="B39" s="27">
        <v>44965</v>
      </c>
      <c r="C39" s="87"/>
      <c r="D39" s="89"/>
      <c r="E39" s="103"/>
      <c r="F39" s="5">
        <v>6000.3</v>
      </c>
      <c r="G39" s="106"/>
      <c r="H39" s="120"/>
      <c r="I39" s="91"/>
    </row>
    <row r="40" spans="1:9" ht="15.75" x14ac:dyDescent="0.25">
      <c r="A40" s="9" t="s">
        <v>67</v>
      </c>
      <c r="B40" s="27">
        <v>44966</v>
      </c>
      <c r="C40" s="87"/>
      <c r="D40" s="89"/>
      <c r="E40" s="103"/>
      <c r="F40" s="5">
        <v>6000.3</v>
      </c>
      <c r="G40" s="106"/>
      <c r="H40" s="120"/>
      <c r="I40" s="91"/>
    </row>
    <row r="41" spans="1:9" ht="15.75" x14ac:dyDescent="0.25">
      <c r="A41" s="9" t="s">
        <v>68</v>
      </c>
      <c r="B41" s="27">
        <v>44967</v>
      </c>
      <c r="C41" s="87"/>
      <c r="D41" s="89"/>
      <c r="E41" s="103"/>
      <c r="F41" s="5">
        <v>24999.95</v>
      </c>
      <c r="G41" s="106"/>
      <c r="H41" s="120"/>
      <c r="I41" s="91"/>
    </row>
    <row r="42" spans="1:9" ht="15.75" x14ac:dyDescent="0.25">
      <c r="A42" s="9" t="s">
        <v>69</v>
      </c>
      <c r="B42" s="27" t="s">
        <v>78</v>
      </c>
      <c r="C42" s="87"/>
      <c r="D42" s="89"/>
      <c r="E42" s="103"/>
      <c r="F42" s="5">
        <v>6000.3</v>
      </c>
      <c r="G42" s="106"/>
      <c r="H42" s="120"/>
      <c r="I42" s="91"/>
    </row>
    <row r="43" spans="1:9" ht="15.75" x14ac:dyDescent="0.25">
      <c r="A43" s="9" t="s">
        <v>70</v>
      </c>
      <c r="B43" s="27" t="s">
        <v>79</v>
      </c>
      <c r="C43" s="87"/>
      <c r="D43" s="89"/>
      <c r="E43" s="103"/>
      <c r="F43" s="5">
        <v>14897.56</v>
      </c>
      <c r="G43" s="106"/>
      <c r="H43" s="120"/>
      <c r="I43" s="91"/>
    </row>
    <row r="44" spans="1:9" ht="15.75" x14ac:dyDescent="0.25">
      <c r="A44" s="9" t="s">
        <v>71</v>
      </c>
      <c r="B44" s="27" t="s">
        <v>80</v>
      </c>
      <c r="C44" s="87"/>
      <c r="D44" s="89"/>
      <c r="E44" s="103"/>
      <c r="F44" s="5">
        <f>+F43</f>
        <v>14897.56</v>
      </c>
      <c r="G44" s="106"/>
      <c r="H44" s="120"/>
      <c r="I44" s="91"/>
    </row>
    <row r="45" spans="1:9" ht="15.75" x14ac:dyDescent="0.25">
      <c r="A45" s="9" t="s">
        <v>72</v>
      </c>
      <c r="B45" s="27" t="s">
        <v>81</v>
      </c>
      <c r="C45" s="87"/>
      <c r="D45" s="89"/>
      <c r="E45" s="103"/>
      <c r="F45" s="5">
        <v>15015.44</v>
      </c>
      <c r="G45" s="106"/>
      <c r="H45" s="120"/>
      <c r="I45" s="91"/>
    </row>
    <row r="46" spans="1:9" ht="15.75" x14ac:dyDescent="0.25">
      <c r="A46" s="9" t="s">
        <v>73</v>
      </c>
      <c r="B46" s="27" t="s">
        <v>82</v>
      </c>
      <c r="C46" s="87"/>
      <c r="D46" s="89"/>
      <c r="E46" s="103"/>
      <c r="F46" s="5">
        <v>18820.939999999999</v>
      </c>
      <c r="G46" s="106"/>
      <c r="H46" s="120"/>
      <c r="I46" s="91"/>
    </row>
    <row r="47" spans="1:9" ht="15.75" x14ac:dyDescent="0.25">
      <c r="A47" s="9" t="s">
        <v>74</v>
      </c>
      <c r="B47" s="27">
        <v>44986</v>
      </c>
      <c r="C47" s="87"/>
      <c r="D47" s="89"/>
      <c r="E47" s="103"/>
      <c r="F47" s="5">
        <v>9699.6</v>
      </c>
      <c r="G47" s="106"/>
      <c r="H47" s="120"/>
      <c r="I47" s="91"/>
    </row>
    <row r="48" spans="1:9" ht="15.75" x14ac:dyDescent="0.25">
      <c r="A48" s="9" t="s">
        <v>75</v>
      </c>
      <c r="B48" s="27">
        <v>44988</v>
      </c>
      <c r="C48" s="87"/>
      <c r="D48" s="89"/>
      <c r="E48" s="103"/>
      <c r="F48" s="5">
        <v>6018</v>
      </c>
      <c r="G48" s="106"/>
      <c r="H48" s="120"/>
      <c r="I48" s="91"/>
    </row>
    <row r="49" spans="1:14" ht="15.75" x14ac:dyDescent="0.25">
      <c r="A49" s="9" t="s">
        <v>76</v>
      </c>
      <c r="B49" s="27">
        <v>44988</v>
      </c>
      <c r="C49" s="87"/>
      <c r="D49" s="89"/>
      <c r="E49" s="103"/>
      <c r="F49" s="5">
        <v>15074.56</v>
      </c>
      <c r="G49" s="106"/>
      <c r="H49" s="120"/>
      <c r="I49" s="91"/>
    </row>
    <row r="50" spans="1:14" ht="16.5" thickBot="1" x14ac:dyDescent="0.3">
      <c r="A50" s="13" t="s">
        <v>77</v>
      </c>
      <c r="B50" s="14">
        <v>44994</v>
      </c>
      <c r="C50" s="101"/>
      <c r="D50" s="102"/>
      <c r="E50" s="104"/>
      <c r="F50" s="15">
        <v>15015.44</v>
      </c>
      <c r="G50" s="107"/>
      <c r="H50" s="121"/>
      <c r="I50" s="92"/>
      <c r="J50" s="50">
        <f>E28-J28</f>
        <v>0</v>
      </c>
    </row>
    <row r="51" spans="1:14" ht="46.5" customHeight="1" thickBot="1" x14ac:dyDescent="0.3">
      <c r="A51" s="13" t="s">
        <v>94</v>
      </c>
      <c r="B51" s="14">
        <v>45021</v>
      </c>
      <c r="C51" s="26" t="s">
        <v>85</v>
      </c>
      <c r="D51" s="22" t="s">
        <v>91</v>
      </c>
      <c r="E51" s="23">
        <v>186808.71</v>
      </c>
      <c r="F51" s="15">
        <f>+E51</f>
        <v>186808.71</v>
      </c>
      <c r="G51" s="23">
        <f>+E51-F51</f>
        <v>0</v>
      </c>
      <c r="H51" s="24"/>
      <c r="I51" s="25" t="s">
        <v>62</v>
      </c>
      <c r="J51" s="50">
        <f t="shared" ref="J51:J59" si="0">E51-SUM(F51:G51)</f>
        <v>0</v>
      </c>
    </row>
    <row r="52" spans="1:14" ht="15.75" x14ac:dyDescent="0.25">
      <c r="A52" s="84" t="s">
        <v>108</v>
      </c>
      <c r="B52" s="85">
        <v>45013</v>
      </c>
      <c r="C52" s="86" t="s">
        <v>27</v>
      </c>
      <c r="D52" s="88" t="s">
        <v>86</v>
      </c>
      <c r="E52" s="122">
        <v>73971</v>
      </c>
      <c r="F52" s="129"/>
      <c r="G52" s="83">
        <v>15871</v>
      </c>
      <c r="H52" s="126"/>
      <c r="I52" s="117" t="s">
        <v>0</v>
      </c>
      <c r="J52" s="50">
        <f>E52-SUM(G52:G52)</f>
        <v>58100</v>
      </c>
    </row>
    <row r="53" spans="1:14" ht="15.75" x14ac:dyDescent="0.25">
      <c r="A53" s="70" t="s">
        <v>109</v>
      </c>
      <c r="B53" s="4">
        <v>45014</v>
      </c>
      <c r="C53" s="87"/>
      <c r="D53" s="89"/>
      <c r="E53" s="103"/>
      <c r="F53" s="130"/>
      <c r="G53" s="5">
        <v>15300</v>
      </c>
      <c r="H53" s="128"/>
      <c r="I53" s="123"/>
      <c r="J53" s="50"/>
    </row>
    <row r="54" spans="1:14" ht="15.75" x14ac:dyDescent="0.25">
      <c r="A54" s="70" t="s">
        <v>110</v>
      </c>
      <c r="B54" s="4">
        <v>45014</v>
      </c>
      <c r="C54" s="87"/>
      <c r="D54" s="89"/>
      <c r="E54" s="103"/>
      <c r="F54" s="130"/>
      <c r="G54" s="5">
        <v>6099.95</v>
      </c>
      <c r="H54" s="128"/>
      <c r="I54" s="123"/>
      <c r="J54" s="50"/>
    </row>
    <row r="55" spans="1:14" ht="15.75" x14ac:dyDescent="0.25">
      <c r="A55" s="70" t="s">
        <v>52</v>
      </c>
      <c r="B55" s="4">
        <v>45029</v>
      </c>
      <c r="C55" s="87"/>
      <c r="D55" s="89"/>
      <c r="E55" s="103"/>
      <c r="F55" s="130"/>
      <c r="G55" s="5">
        <v>6099.95</v>
      </c>
      <c r="H55" s="128"/>
      <c r="I55" s="123"/>
      <c r="J55" s="50"/>
    </row>
    <row r="56" spans="1:14" ht="15.75" x14ac:dyDescent="0.25">
      <c r="A56" s="70" t="s">
        <v>37</v>
      </c>
      <c r="B56" s="4">
        <v>45043</v>
      </c>
      <c r="C56" s="87"/>
      <c r="D56" s="89"/>
      <c r="E56" s="103"/>
      <c r="F56" s="130"/>
      <c r="G56" s="5">
        <v>15300.05</v>
      </c>
      <c r="H56" s="128"/>
      <c r="I56" s="123"/>
      <c r="J56" s="50"/>
    </row>
    <row r="57" spans="1:14" ht="16.5" thickBot="1" x14ac:dyDescent="0.3">
      <c r="A57" s="13" t="s">
        <v>39</v>
      </c>
      <c r="B57" s="14">
        <v>45050</v>
      </c>
      <c r="C57" s="101"/>
      <c r="D57" s="102"/>
      <c r="E57" s="104"/>
      <c r="F57" s="131"/>
      <c r="G57" s="15">
        <v>15300.05</v>
      </c>
      <c r="H57" s="127"/>
      <c r="I57" s="118"/>
      <c r="J57" s="50"/>
    </row>
    <row r="58" spans="1:14" ht="63.75" thickBot="1" x14ac:dyDescent="0.3">
      <c r="A58" s="30" t="s">
        <v>95</v>
      </c>
      <c r="B58" s="31">
        <v>45051</v>
      </c>
      <c r="C58" s="32" t="s">
        <v>87</v>
      </c>
      <c r="D58" s="33" t="s">
        <v>89</v>
      </c>
      <c r="E58" s="34">
        <v>1265000</v>
      </c>
      <c r="F58" s="35">
        <v>253000</v>
      </c>
      <c r="G58" s="34">
        <f>+E58-F58</f>
        <v>1012000</v>
      </c>
      <c r="H58" s="36"/>
      <c r="I58" s="37" t="s">
        <v>0</v>
      </c>
      <c r="J58" s="50">
        <f t="shared" si="0"/>
        <v>0</v>
      </c>
    </row>
    <row r="59" spans="1:14" ht="32.25" thickBot="1" x14ac:dyDescent="0.3">
      <c r="A59" s="72" t="s">
        <v>93</v>
      </c>
      <c r="B59" s="73">
        <v>45034</v>
      </c>
      <c r="C59" s="58" t="s">
        <v>90</v>
      </c>
      <c r="D59" s="62" t="s">
        <v>88</v>
      </c>
      <c r="E59" s="56">
        <v>349280</v>
      </c>
      <c r="F59" s="65">
        <v>349280</v>
      </c>
      <c r="G59" s="56">
        <f>+E59-F59</f>
        <v>0</v>
      </c>
      <c r="H59" s="55"/>
      <c r="I59" s="57" t="s">
        <v>62</v>
      </c>
      <c r="J59" s="50">
        <f t="shared" si="0"/>
        <v>0</v>
      </c>
    </row>
    <row r="60" spans="1:14" ht="54" customHeight="1" thickBot="1" x14ac:dyDescent="0.3">
      <c r="A60" s="30" t="s">
        <v>97</v>
      </c>
      <c r="B60" s="31">
        <v>45040</v>
      </c>
      <c r="C60" s="32" t="s">
        <v>98</v>
      </c>
      <c r="D60" s="74" t="s">
        <v>99</v>
      </c>
      <c r="E60" s="34">
        <v>87124.88</v>
      </c>
      <c r="F60" s="35">
        <f>+E60</f>
        <v>87124.88</v>
      </c>
      <c r="G60" s="34">
        <f>+E60-F60</f>
        <v>0</v>
      </c>
      <c r="H60" s="36"/>
      <c r="I60" s="37" t="s">
        <v>62</v>
      </c>
      <c r="J60" s="50"/>
    </row>
    <row r="61" spans="1:14" ht="48" thickBot="1" x14ac:dyDescent="0.3">
      <c r="A61" s="72" t="s">
        <v>100</v>
      </c>
      <c r="B61" s="73">
        <v>45042</v>
      </c>
      <c r="C61" s="58" t="s">
        <v>101</v>
      </c>
      <c r="D61" s="62" t="s">
        <v>102</v>
      </c>
      <c r="E61" s="56">
        <v>8004</v>
      </c>
      <c r="F61" s="65">
        <f>+E61</f>
        <v>8004</v>
      </c>
      <c r="G61" s="56">
        <f>+E61-F61</f>
        <v>0</v>
      </c>
      <c r="H61" s="55"/>
      <c r="I61" s="57" t="s">
        <v>62</v>
      </c>
      <c r="J61" s="50"/>
    </row>
    <row r="62" spans="1:14" ht="89.25" customHeight="1" x14ac:dyDescent="0.25">
      <c r="A62" s="80" t="s">
        <v>103</v>
      </c>
      <c r="B62" s="81">
        <v>45042</v>
      </c>
      <c r="C62" s="86" t="s">
        <v>104</v>
      </c>
      <c r="D62" s="88" t="s">
        <v>105</v>
      </c>
      <c r="E62" s="122">
        <v>82000</v>
      </c>
      <c r="F62" s="7">
        <v>20500</v>
      </c>
      <c r="G62" s="122">
        <f>+E62-SUM(F62:F64)</f>
        <v>20500</v>
      </c>
      <c r="H62" s="59"/>
      <c r="I62" s="117" t="s">
        <v>0</v>
      </c>
      <c r="J62" s="50"/>
    </row>
    <row r="63" spans="1:14" ht="15.75" x14ac:dyDescent="0.25">
      <c r="A63" s="9" t="s">
        <v>106</v>
      </c>
      <c r="B63" s="4">
        <v>45049</v>
      </c>
      <c r="C63" s="87"/>
      <c r="D63" s="89"/>
      <c r="E63" s="103"/>
      <c r="F63" s="5">
        <v>20500</v>
      </c>
      <c r="G63" s="103"/>
      <c r="H63" s="60"/>
      <c r="I63" s="123"/>
      <c r="J63" s="50"/>
    </row>
    <row r="64" spans="1:14" ht="24" customHeight="1" thickBot="1" x14ac:dyDescent="0.3">
      <c r="A64" s="10" t="s">
        <v>107</v>
      </c>
      <c r="B64" s="11">
        <v>45050</v>
      </c>
      <c r="C64" s="101"/>
      <c r="D64" s="102"/>
      <c r="E64" s="104"/>
      <c r="F64" s="12">
        <v>20500</v>
      </c>
      <c r="G64" s="104"/>
      <c r="H64" s="61"/>
      <c r="I64" s="118"/>
      <c r="J64" s="50"/>
      <c r="N64" s="132"/>
    </row>
    <row r="65" spans="1:11" ht="19.5" thickBot="1" x14ac:dyDescent="0.35">
      <c r="A65" s="75"/>
      <c r="B65" s="76"/>
      <c r="C65" s="76" t="s">
        <v>1</v>
      </c>
      <c r="D65" s="76"/>
      <c r="E65" s="77">
        <f>+SUM(E5:E64)</f>
        <v>12103443.570000002</v>
      </c>
      <c r="F65" s="77">
        <f t="shared" ref="F65:G65" si="1">+SUM(F5:F64)</f>
        <v>7243499.8199999966</v>
      </c>
      <c r="G65" s="77">
        <f t="shared" si="1"/>
        <v>4859943.75</v>
      </c>
      <c r="H65" s="78"/>
      <c r="I65" s="79"/>
    </row>
    <row r="66" spans="1:11" s="51" customFormat="1" x14ac:dyDescent="0.25">
      <c r="E66" s="53">
        <f>E65-SUM(E5:E64)</f>
        <v>0</v>
      </c>
      <c r="F66" s="53">
        <f>F65-SUM(F5:F64)</f>
        <v>0</v>
      </c>
      <c r="G66" s="53">
        <f>G65-SUM(G5:G64)</f>
        <v>0</v>
      </c>
      <c r="H66" s="52"/>
      <c r="J66" s="53"/>
    </row>
    <row r="67" spans="1:11" x14ac:dyDescent="0.25">
      <c r="A67" s="1"/>
      <c r="C67" s="3" t="s">
        <v>2</v>
      </c>
      <c r="D67" s="1"/>
      <c r="G67" s="110" t="s">
        <v>18</v>
      </c>
      <c r="H67" s="110"/>
      <c r="K67" s="132"/>
    </row>
    <row r="68" spans="1:11" s="51" customFormat="1" x14ac:dyDescent="0.25">
      <c r="F68" s="54"/>
      <c r="G68" s="54"/>
      <c r="J68" s="53"/>
    </row>
    <row r="69" spans="1:11" x14ac:dyDescent="0.25">
      <c r="A69" s="1"/>
      <c r="C69" s="1" t="s">
        <v>4</v>
      </c>
      <c r="D69" s="1"/>
      <c r="E69" s="1"/>
      <c r="F69" s="1"/>
      <c r="G69" s="108" t="s">
        <v>15</v>
      </c>
      <c r="H69" s="108"/>
    </row>
    <row r="70" spans="1:11" x14ac:dyDescent="0.25">
      <c r="A70" s="1"/>
      <c r="C70" s="3" t="s">
        <v>5</v>
      </c>
      <c r="D70" s="3"/>
      <c r="E70" s="3"/>
      <c r="F70" s="3"/>
      <c r="G70" s="110" t="s">
        <v>25</v>
      </c>
      <c r="H70" s="110"/>
    </row>
    <row r="71" spans="1:11" x14ac:dyDescent="0.25">
      <c r="A71" s="1"/>
      <c r="C71" s="1" t="s">
        <v>6</v>
      </c>
      <c r="D71" s="110" t="s">
        <v>3</v>
      </c>
      <c r="E71" s="110"/>
      <c r="F71" s="110"/>
      <c r="G71" s="108" t="s">
        <v>16</v>
      </c>
      <c r="H71" s="108"/>
    </row>
    <row r="73" spans="1:11" x14ac:dyDescent="0.25">
      <c r="B73" s="2"/>
      <c r="D73" s="108" t="s">
        <v>61</v>
      </c>
      <c r="E73" s="108"/>
      <c r="F73" s="108"/>
    </row>
    <row r="74" spans="1:11" x14ac:dyDescent="0.25">
      <c r="D74" s="110" t="s">
        <v>24</v>
      </c>
      <c r="E74" s="110"/>
      <c r="F74" s="110"/>
    </row>
    <row r="75" spans="1:11" x14ac:dyDescent="0.25">
      <c r="D75" s="108" t="s">
        <v>19</v>
      </c>
      <c r="E75" s="108"/>
      <c r="F75" s="108"/>
    </row>
    <row r="86" spans="3:3" x14ac:dyDescent="0.25">
      <c r="C86" s="82" t="s">
        <v>105</v>
      </c>
    </row>
  </sheetData>
  <mergeCells count="50">
    <mergeCell ref="I62:I64"/>
    <mergeCell ref="I52:I57"/>
    <mergeCell ref="C52:C57"/>
    <mergeCell ref="D52:D57"/>
    <mergeCell ref="E52:E57"/>
    <mergeCell ref="H52:H57"/>
    <mergeCell ref="F52:F57"/>
    <mergeCell ref="H11:H27"/>
    <mergeCell ref="C62:C64"/>
    <mergeCell ref="D62:D64"/>
    <mergeCell ref="E62:E64"/>
    <mergeCell ref="G62:G64"/>
    <mergeCell ref="G7:G8"/>
    <mergeCell ref="G9:G10"/>
    <mergeCell ref="C11:C27"/>
    <mergeCell ref="D11:D27"/>
    <mergeCell ref="E11:E27"/>
    <mergeCell ref="G11:G27"/>
    <mergeCell ref="D73:F73"/>
    <mergeCell ref="D75:F75"/>
    <mergeCell ref="A1:I1"/>
    <mergeCell ref="D71:F71"/>
    <mergeCell ref="D74:F74"/>
    <mergeCell ref="G67:H67"/>
    <mergeCell ref="G69:H69"/>
    <mergeCell ref="G70:H70"/>
    <mergeCell ref="G71:H71"/>
    <mergeCell ref="A2:I2"/>
    <mergeCell ref="C7:C8"/>
    <mergeCell ref="D7:D8"/>
    <mergeCell ref="E7:E8"/>
    <mergeCell ref="I7:I8"/>
    <mergeCell ref="H28:H50"/>
    <mergeCell ref="E9:E10"/>
    <mergeCell ref="C9:C10"/>
    <mergeCell ref="D9:D10"/>
    <mergeCell ref="I28:I50"/>
    <mergeCell ref="C5:C6"/>
    <mergeCell ref="D5:D6"/>
    <mergeCell ref="E5:E6"/>
    <mergeCell ref="G5:G6"/>
    <mergeCell ref="I5:I6"/>
    <mergeCell ref="C28:C50"/>
    <mergeCell ref="D28:D50"/>
    <mergeCell ref="E28:E50"/>
    <mergeCell ref="G28:G50"/>
    <mergeCell ref="I11:I27"/>
    <mergeCell ref="I9:I10"/>
    <mergeCell ref="H7:H8"/>
    <mergeCell ref="H9:H10"/>
  </mergeCells>
  <phoneticPr fontId="9" type="noConversion"/>
  <printOptions horizontalCentered="1"/>
  <pageMargins left="0.70866141732283472" right="0.70866141732283472" top="0.35433070866141736" bottom="0.15748031496062992" header="0.31496062992125984" footer="0.31496062992125984"/>
  <pageSetup scale="60" fitToHeight="0" orientation="landscape" r:id="rId1"/>
  <rowBreaks count="1" manualBreakCount="1">
    <brk id="5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Hoja1</vt:lpstr>
      <vt:lpstr>Hoja1!_Hlk8305286</vt:lpstr>
      <vt:lpstr>Hoja1!Área_de_impresión</vt:lpstr>
      <vt:lpstr>Hoja1!incBuyerDossierDetaillnkRequestName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Compras</dc:creator>
  <cp:lastModifiedBy>ANAFRANC SANTOS</cp:lastModifiedBy>
  <cp:lastPrinted>2023-05-11T18:09:16Z</cp:lastPrinted>
  <dcterms:created xsi:type="dcterms:W3CDTF">2021-12-03T13:19:11Z</dcterms:created>
  <dcterms:modified xsi:type="dcterms:W3CDTF">2023-05-11T18:09:23Z</dcterms:modified>
</cp:coreProperties>
</file>