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MAYO 2023\"/>
    </mc:Choice>
  </mc:AlternateContent>
  <xr:revisionPtr revIDLastSave="0" documentId="13_ncr:1_{0B6D2935-CA49-452C-992B-4246E1909097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externalReferences>
    <externalReference r:id="rId2"/>
  </externalReferences>
  <definedNames>
    <definedName name="_Hlk8305286" localSheetId="0">Hoja1!$C$85</definedName>
    <definedName name="_xlnm.Print_Area" localSheetId="0">Hoja1!$A$4:$I$74</definedName>
    <definedName name="incBuyerDossierDetaillnkRequestName" localSheetId="0">Hoja1!#REF!</definedName>
    <definedName name="_xlnm.Print_Titles" localSheetId="0">Hoja1!$1:$4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J11" i="1"/>
  <c r="G51" i="1"/>
  <c r="E63" i="1"/>
  <c r="E61" i="1"/>
  <c r="G61" i="1" s="1"/>
  <c r="E58" i="1"/>
  <c r="G58" i="1" s="1"/>
  <c r="E57" i="1"/>
  <c r="F57" i="1" s="1"/>
  <c r="G57" i="1" s="1"/>
  <c r="C58" i="1"/>
  <c r="C63" i="1" s="1"/>
  <c r="G53" i="1"/>
  <c r="G11" i="1"/>
  <c r="G63" i="1" l="1"/>
  <c r="E64" i="1"/>
  <c r="E65" i="1" s="1"/>
  <c r="J51" i="1" l="1"/>
  <c r="F44" i="1"/>
  <c r="G28" i="1" l="1"/>
  <c r="J28" i="1" s="1"/>
  <c r="J50" i="1" s="1"/>
  <c r="F64" i="1"/>
  <c r="F65" i="1" s="1"/>
  <c r="J26" i="1"/>
  <c r="G9" i="1"/>
  <c r="J9" i="1" s="1"/>
  <c r="J10" i="1" s="1"/>
  <c r="G7" i="1"/>
  <c r="J7" i="1" l="1"/>
  <c r="J8" i="1" s="1"/>
  <c r="G64" i="1"/>
  <c r="G65" i="1" s="1"/>
  <c r="J5" i="1"/>
  <c r="J6" i="1" s="1"/>
</calcChain>
</file>

<file path=xl/sharedStrings.xml><?xml version="1.0" encoding="utf-8"?>
<sst xmlns="http://schemas.openxmlformats.org/spreadsheetml/2006/main" count="121" uniqueCount="111">
  <si>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</si>
  <si>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</si>
  <si>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</si>
  <si>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</si>
  <si>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</si>
  <si>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</si>
  <si>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</si>
  <si>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</si>
  <si>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</si>
  <si>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</si>
  <si>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</si>
  <si>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</si>
  <si>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</si>
  <si>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</si>
  <si>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</si>
  <si>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</si>
  <si>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</si>
  <si>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</si>
  <si>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</si>
  <si>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</si>
  <si>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Athrivel, SRL</t>
  </si>
  <si>
    <t>Liriano Disla, SRL</t>
  </si>
  <si>
    <t>Mantenimiento de aires acondicionados de nuestra institución</t>
  </si>
  <si>
    <t>Concepto</t>
  </si>
  <si>
    <t>Dra. Ana María Barcelo Larrocca</t>
  </si>
  <si>
    <t>Lic. Mayra Martínez Romero</t>
  </si>
  <si>
    <t>Contratación de servicio de catering para diferentes actividades a realizarse en nuestra institución.</t>
  </si>
  <si>
    <t>María Isabel de Farías, Servicios de Catering, SRL</t>
  </si>
  <si>
    <t>Auto Servicios Automotriz Inteligente RD</t>
  </si>
  <si>
    <t>Multiperform, SRL</t>
  </si>
  <si>
    <t>Consultoría para creación de un documento de políticas públicas con cinco áreas temáticas.</t>
  </si>
  <si>
    <t>B1500000057</t>
  </si>
  <si>
    <t>B1500000090</t>
  </si>
  <si>
    <t>B1500000084</t>
  </si>
  <si>
    <t>B1500000044</t>
  </si>
  <si>
    <t>B1500000037</t>
  </si>
  <si>
    <t>Contrato para la Gestión del Proyecto: Actualización para la Innovación y Competitividad del Sector Agroexportación de la República Dominicana.</t>
  </si>
  <si>
    <t>B1500000521</t>
  </si>
  <si>
    <t>B1500000522</t>
  </si>
  <si>
    <t>B1500000523</t>
  </si>
  <si>
    <t>B1500000561</t>
  </si>
  <si>
    <t>B1500000562</t>
  </si>
  <si>
    <t>B1500000579</t>
  </si>
  <si>
    <t>B1500000578</t>
  </si>
  <si>
    <t>B1500000598</t>
  </si>
  <si>
    <t>B1500000599</t>
  </si>
  <si>
    <t>B1500000600</t>
  </si>
  <si>
    <t>B1500000643</t>
  </si>
  <si>
    <t>B1500000644</t>
  </si>
  <si>
    <t>B1500000645</t>
  </si>
  <si>
    <t>B1500000646</t>
  </si>
  <si>
    <t>B1500000654</t>
  </si>
  <si>
    <t>B1500000520</t>
  </si>
  <si>
    <t>B1500000417</t>
  </si>
  <si>
    <t>B1500000426</t>
  </si>
  <si>
    <t>B1500000428</t>
  </si>
  <si>
    <t>B1500000442</t>
  </si>
  <si>
    <t>B1500000415</t>
  </si>
  <si>
    <t>B1500000459</t>
  </si>
  <si>
    <t>B1500000466</t>
  </si>
  <si>
    <t>B1500000467</t>
  </si>
  <si>
    <t>_________________________________________</t>
  </si>
  <si>
    <t>COMPLETO</t>
  </si>
  <si>
    <t>B1500000473</t>
  </si>
  <si>
    <t>B1500000474</t>
  </si>
  <si>
    <t>B1500000479</t>
  </si>
  <si>
    <t>B1500000480</t>
  </si>
  <si>
    <t>B1500000481</t>
  </si>
  <si>
    <t>B1500000484</t>
  </si>
  <si>
    <t>B1500000488</t>
  </si>
  <si>
    <t>B1500000490</t>
  </si>
  <si>
    <t>B1500000494</t>
  </si>
  <si>
    <t>B1500000496</t>
  </si>
  <si>
    <t>B1500000500</t>
  </si>
  <si>
    <t>B1500000503</t>
  </si>
  <si>
    <t>B1500000504</t>
  </si>
  <si>
    <t>B1500000505</t>
  </si>
  <si>
    <t>B1500000507</t>
  </si>
  <si>
    <t>15/2/2023</t>
  </si>
  <si>
    <t>17/2/2023</t>
  </si>
  <si>
    <t>21/2/2023</t>
  </si>
  <si>
    <t>22/2/2023</t>
  </si>
  <si>
    <t>23/2/2023</t>
  </si>
  <si>
    <t>23/3/2023</t>
  </si>
  <si>
    <t>B1500000064</t>
  </si>
  <si>
    <t>V Energy</t>
  </si>
  <si>
    <t>Compra de Tickets de combustible para ser utilizados en las operaciones de nuestra institución, correspondiete al período enero-junio 2023</t>
  </si>
  <si>
    <t>Mantenimiento y reparación de los vehículos de nuestra institución</t>
  </si>
  <si>
    <t>B1500204724</t>
  </si>
  <si>
    <t>B1500000761</t>
  </si>
  <si>
    <t>B1500000759</t>
  </si>
  <si>
    <t>Luis Rafael Dalmasi Despradel</t>
  </si>
  <si>
    <t>Servicio de catering para 15 participantes en la consulta para la formulación de política nacional de investigaciones agropecuarias y forestales de la Rep. Dom. en diferentes rubros (vegetales orientales y leña y madera), los cuales se realizarán en el IDIAF, La Vega los días, 26 abril, 3, 4 y 11 de mayo del 2023.</t>
  </si>
  <si>
    <t>B1500000763</t>
  </si>
  <si>
    <t>B1500000766</t>
  </si>
  <si>
    <t>ESTADO DE CUENTA DE SUPLIDORES AL 31 DE MAYO 2023</t>
  </si>
  <si>
    <t>B1500000770</t>
  </si>
  <si>
    <t>Compra de calzado para empleadas del área de conserjería de este consejo.</t>
  </si>
  <si>
    <t>Servicio de Catering P/15 participantes en la consulta p/Formulación de Política Nacional de Investigaciones Agropecuaria y Forestales de la República Dominica en varios rubros, los cuales se realizarán los dias 10, 11 y 12 de mayo.</t>
  </si>
  <si>
    <t>Mantenimiento de Kia Sorento LTD 2023 y Mazda BT-50 2023</t>
  </si>
  <si>
    <t>Viamar, S. A.</t>
  </si>
  <si>
    <t>Servicio de Catering P/30 participantes en la Charla sobre el Uso Racional de la Energía, la cual será impartida por el Ministerio de Energía, el día 1 junio en el Salón de Reuniones de este consejo.</t>
  </si>
  <si>
    <t>B1500210195</t>
  </si>
  <si>
    <t>B1500000524</t>
  </si>
  <si>
    <t>B1500000525</t>
  </si>
  <si>
    <t>B1500000526</t>
  </si>
  <si>
    <t>B1500011333</t>
  </si>
  <si>
    <t>B1500011332</t>
  </si>
  <si>
    <t>Distribuidora de Equipos Industriales y de Seguridad, SRL</t>
  </si>
  <si>
    <t>E450000000025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</si>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</sst>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4" fontId="4" fillId="0" borderId="4" xfId="2" applyFont="1" applyFill="1" applyBorder="1" applyAlignment="1">
      <alignment horizontal="right" vertical="center" wrapText="1"/>
    </xf>
    <xf numFmtId="44" fontId="4" fillId="0" borderId="4" xfId="2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right" vertical="center" wrapText="1"/>
    </xf>
    <xf numFmtId="43" fontId="4" fillId="3" borderId="2" xfId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44" fontId="4" fillId="0" borderId="19" xfId="2" applyFont="1" applyFill="1" applyBorder="1" applyAlignment="1">
      <alignment horizontal="right" vertical="center" wrapText="1"/>
    </xf>
    <xf numFmtId="44" fontId="4" fillId="3" borderId="4" xfId="2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top" wrapText="1"/>
    </xf>
    <xf numFmtId="14" fontId="3" fillId="3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3" fontId="0" fillId="0" borderId="0" xfId="1" applyFont="1"/>
    <xf numFmtId="43" fontId="0" fillId="4" borderId="0" xfId="1" applyFont="1" applyFill="1"/>
    <xf numFmtId="0" fontId="10" fillId="0" borderId="0" xfId="0" applyFont="1"/>
    <xf numFmtId="44" fontId="10" fillId="0" borderId="0" xfId="0" applyNumberFormat="1" applyFont="1"/>
    <xf numFmtId="43" fontId="10" fillId="0" borderId="0" xfId="1" applyFont="1"/>
    <xf numFmtId="44" fontId="10" fillId="0" borderId="0" xfId="0" applyNumberFormat="1" applyFont="1" applyAlignment="1">
      <alignment horizontal="center"/>
    </xf>
    <xf numFmtId="44" fontId="4" fillId="0" borderId="2" xfId="2" applyFont="1" applyFill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top" wrapText="1"/>
    </xf>
    <xf numFmtId="14" fontId="3" fillId="0" borderId="21" xfId="0" applyNumberFormat="1" applyFont="1" applyBorder="1" applyAlignment="1">
      <alignment horizontal="center" vertical="top" wrapText="1"/>
    </xf>
    <xf numFmtId="44" fontId="4" fillId="0" borderId="21" xfId="2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4" fontId="6" fillId="2" borderId="11" xfId="2" applyFont="1" applyFill="1" applyBorder="1" applyAlignment="1">
      <alignment horizontal="left"/>
    </xf>
    <xf numFmtId="44" fontId="6" fillId="2" borderId="11" xfId="0" applyNumberFormat="1" applyFont="1" applyFill="1" applyBorder="1"/>
    <xf numFmtId="44" fontId="6" fillId="2" borderId="12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4" fontId="4" fillId="0" borderId="5" xfId="2" applyFont="1" applyFill="1" applyBorder="1" applyAlignment="1">
      <alignment horizontal="right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4" fillId="0" borderId="5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4" fillId="0" borderId="11" xfId="2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vertical="center" wrapText="1"/>
    </xf>
    <xf numFmtId="43" fontId="0" fillId="0" borderId="0" xfId="1" applyFont="1" applyFill="1"/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4" fontId="4" fillId="0" borderId="5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4" fillId="3" borderId="5" xfId="2" applyFont="1" applyFill="1" applyBorder="1" applyAlignment="1">
      <alignment horizontal="center" vertical="center"/>
    </xf>
    <xf numFmtId="44" fontId="4" fillId="3" borderId="2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4" fontId="4" fillId="0" borderId="4" xfId="2" applyFont="1" applyFill="1" applyBorder="1" applyAlignment="1">
      <alignment horizontal="left" vertical="center"/>
    </xf>
    <xf numFmtId="44" fontId="4" fillId="0" borderId="10" xfId="2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4" fontId="4" fillId="0" borderId="11" xfId="2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28575</xdr:rowOff>
    </xdr:from>
    <xdr:to>
      <xdr:col>1</xdr:col>
      <xdr:colOff>757519</xdr:colOff>
      <xdr:row>2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OMPRAS%20Y%20CONTRATACIONES\DOCUMENTOS%20PARA%20TRANSPARENCIA\A&#209;O%202023\MAYO%202023\RELACION%20DE%20COMPRAS%20POR%20DEBAJO%20DEL%20UMBRAL%20AL%2031%20MAYO%202023.xlsx" TargetMode="External"/><Relationship Id="rId1" Type="http://schemas.openxmlformats.org/officeDocument/2006/relationships/externalLinkPath" Target="RELACION%20DE%20COMPRAS%20POR%20DEBAJO%20DEL%20UMBRAL%20AL%2031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8">
          <cell r="G8">
            <v>4814</v>
          </cell>
        </row>
        <row r="9">
          <cell r="G9">
            <v>39178</v>
          </cell>
        </row>
        <row r="11">
          <cell r="G11">
            <v>20447.38</v>
          </cell>
        </row>
        <row r="14">
          <cell r="G14">
            <v>47376.88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1:N85"/>
  <sheetViews>
    <sheetView tabSelected="1" topLeftCell="A53" zoomScale="80" zoomScaleNormal="80" workbookViewId="0">
      <selection activeCell="I63" sqref="I63"/>
    </sheetView>
  </sheetViews>
  <sheetFormatPr baseColWidth="10" defaultRowHeight="15" x14ac:dyDescent="0.25"/>
  <cols>
    <col min="1" max="1" width="16.5703125" customWidth="1"/>
    <col min="2" max="2" width="13.140625" customWidth="1"/>
    <col min="3" max="3" width="28.28515625" customWidth="1"/>
    <col min="4" max="4" width="43" customWidth="1"/>
    <col min="5" max="7" width="21" bestFit="1" customWidth="1"/>
    <col min="8" max="8" width="17.42578125" customWidth="1"/>
    <col min="9" max="9" width="21.140625" customWidth="1"/>
    <col min="10" max="10" width="14.140625" style="32" bestFit="1" customWidth="1"/>
    <col min="14" max="14" width="15" bestFit="1" customWidth="1"/>
  </cols>
  <sheetData>
    <row r="1" spans="1:10" ht="18.75" x14ac:dyDescent="0.3">
      <c r="A1" s="94" t="s">
        <v>17</v>
      </c>
      <c r="B1" s="94"/>
      <c r="C1" s="94"/>
      <c r="D1" s="94"/>
      <c r="E1" s="94"/>
      <c r="F1" s="94"/>
      <c r="G1" s="94"/>
      <c r="H1" s="94"/>
      <c r="I1" s="94"/>
    </row>
    <row r="2" spans="1:10" ht="18.75" x14ac:dyDescent="0.3">
      <c r="A2" s="94" t="s">
        <v>95</v>
      </c>
      <c r="B2" s="94"/>
      <c r="C2" s="94"/>
      <c r="D2" s="94"/>
      <c r="E2" s="94"/>
      <c r="F2" s="94"/>
      <c r="G2" s="94"/>
      <c r="H2" s="94"/>
      <c r="I2" s="94"/>
    </row>
    <row r="3" spans="1:10" ht="19.5" thickBot="1" x14ac:dyDescent="0.35">
      <c r="A3" s="6"/>
      <c r="B3" s="6"/>
      <c r="C3" s="6"/>
      <c r="D3" s="6"/>
      <c r="E3" s="6"/>
      <c r="F3" s="6"/>
      <c r="G3" s="6"/>
      <c r="H3" s="6"/>
      <c r="I3" s="6"/>
    </row>
    <row r="4" spans="1:10" ht="32.25" thickBot="1" x14ac:dyDescent="0.3">
      <c r="A4" s="16" t="s">
        <v>7</v>
      </c>
      <c r="B4" s="17" t="s">
        <v>8</v>
      </c>
      <c r="C4" s="18" t="s">
        <v>9</v>
      </c>
      <c r="D4" s="18" t="s">
        <v>23</v>
      </c>
      <c r="E4" s="18" t="s">
        <v>10</v>
      </c>
      <c r="F4" s="17" t="s">
        <v>11</v>
      </c>
      <c r="G4" s="17" t="s">
        <v>12</v>
      </c>
      <c r="H4" s="17" t="s">
        <v>13</v>
      </c>
      <c r="I4" s="19" t="s">
        <v>14</v>
      </c>
    </row>
    <row r="5" spans="1:10" ht="20.25" customHeight="1" x14ac:dyDescent="0.25">
      <c r="A5" s="23" t="s">
        <v>31</v>
      </c>
      <c r="B5" s="24">
        <v>44909</v>
      </c>
      <c r="C5" s="87" t="s">
        <v>29</v>
      </c>
      <c r="D5" s="89" t="s">
        <v>30</v>
      </c>
      <c r="E5" s="92">
        <v>4794255</v>
      </c>
      <c r="F5" s="22">
        <v>958851</v>
      </c>
      <c r="G5" s="92">
        <f>+E5-F5-F6</f>
        <v>1917702</v>
      </c>
      <c r="H5" s="15"/>
      <c r="I5" s="72" t="s">
        <v>62</v>
      </c>
      <c r="J5" s="32">
        <f>SUM(F5:G6)</f>
        <v>4794255</v>
      </c>
    </row>
    <row r="6" spans="1:10" ht="16.5" thickBot="1" x14ac:dyDescent="0.3">
      <c r="A6" s="65" t="s">
        <v>84</v>
      </c>
      <c r="B6" s="66" t="s">
        <v>83</v>
      </c>
      <c r="C6" s="88"/>
      <c r="D6" s="90"/>
      <c r="E6" s="93"/>
      <c r="F6" s="64">
        <v>1917702</v>
      </c>
      <c r="G6" s="93"/>
      <c r="H6" s="15"/>
      <c r="I6" s="73"/>
      <c r="J6" s="33">
        <f>E5-J5</f>
        <v>0</v>
      </c>
    </row>
    <row r="7" spans="1:10" ht="20.25" customHeight="1" x14ac:dyDescent="0.25">
      <c r="A7" s="25" t="s">
        <v>33</v>
      </c>
      <c r="B7" s="26">
        <v>44797</v>
      </c>
      <c r="C7" s="96" t="s">
        <v>21</v>
      </c>
      <c r="D7" s="98" t="s">
        <v>22</v>
      </c>
      <c r="E7" s="100">
        <v>162000</v>
      </c>
      <c r="F7" s="7">
        <v>32400</v>
      </c>
      <c r="G7" s="78">
        <f>+E7-(SUM(F7:F8))</f>
        <v>64799.989999999991</v>
      </c>
      <c r="H7" s="80"/>
      <c r="I7" s="82" t="s">
        <v>0</v>
      </c>
      <c r="J7" s="32">
        <f>SUM(F7:G8)</f>
        <v>162000</v>
      </c>
    </row>
    <row r="8" spans="1:10" ht="20.25" customHeight="1" thickBot="1" x14ac:dyDescent="0.3">
      <c r="A8" s="27" t="s">
        <v>32</v>
      </c>
      <c r="B8" s="28">
        <v>44902</v>
      </c>
      <c r="C8" s="97"/>
      <c r="D8" s="99"/>
      <c r="E8" s="101"/>
      <c r="F8" s="11">
        <v>64800.01</v>
      </c>
      <c r="G8" s="103"/>
      <c r="H8" s="86"/>
      <c r="I8" s="102"/>
      <c r="J8" s="33">
        <f>E7-J7</f>
        <v>0</v>
      </c>
    </row>
    <row r="9" spans="1:10" ht="27.75" customHeight="1" x14ac:dyDescent="0.25">
      <c r="A9" s="30" t="s">
        <v>35</v>
      </c>
      <c r="B9" s="26">
        <v>44848</v>
      </c>
      <c r="C9" s="74" t="s">
        <v>20</v>
      </c>
      <c r="D9" s="76" t="s">
        <v>36</v>
      </c>
      <c r="E9" s="78">
        <v>4000000</v>
      </c>
      <c r="F9" s="8">
        <v>800000</v>
      </c>
      <c r="G9" s="78">
        <f>+E9-(SUM(F9:F10))</f>
        <v>1600000</v>
      </c>
      <c r="H9" s="80"/>
      <c r="I9" s="84" t="s">
        <v>0</v>
      </c>
      <c r="J9" s="32">
        <f>SUM(F9:G10)</f>
        <v>4000000</v>
      </c>
    </row>
    <row r="10" spans="1:10" ht="36" customHeight="1" thickBot="1" x14ac:dyDescent="0.3">
      <c r="A10" s="39" t="s">
        <v>34</v>
      </c>
      <c r="B10" s="40">
        <v>44914</v>
      </c>
      <c r="C10" s="75"/>
      <c r="D10" s="77"/>
      <c r="E10" s="79"/>
      <c r="F10" s="41">
        <v>1600000</v>
      </c>
      <c r="G10" s="79"/>
      <c r="H10" s="81"/>
      <c r="I10" s="85"/>
      <c r="J10" s="33">
        <f>E9-J9</f>
        <v>0</v>
      </c>
    </row>
    <row r="11" spans="1:10" ht="20.25" customHeight="1" x14ac:dyDescent="0.25">
      <c r="A11" s="25" t="s">
        <v>52</v>
      </c>
      <c r="B11" s="26">
        <v>44854</v>
      </c>
      <c r="C11" s="74" t="s">
        <v>28</v>
      </c>
      <c r="D11" s="76" t="s">
        <v>87</v>
      </c>
      <c r="E11" s="78">
        <v>775000</v>
      </c>
      <c r="F11" s="7">
        <v>10443</v>
      </c>
      <c r="G11" s="78">
        <f>+E11-(SUM(F11:F27))</f>
        <v>165447.40000000002</v>
      </c>
      <c r="H11" s="80"/>
      <c r="I11" s="82" t="s">
        <v>0</v>
      </c>
      <c r="J11" s="32">
        <f>+SUM(F11:F27)</f>
        <v>609552.6</v>
      </c>
    </row>
    <row r="12" spans="1:10" ht="20.25" customHeight="1" x14ac:dyDescent="0.25">
      <c r="A12" s="31" t="s">
        <v>37</v>
      </c>
      <c r="B12" s="29">
        <v>44854</v>
      </c>
      <c r="C12" s="75"/>
      <c r="D12" s="77"/>
      <c r="E12" s="79"/>
      <c r="F12" s="5">
        <v>10797</v>
      </c>
      <c r="G12" s="79"/>
      <c r="H12" s="81"/>
      <c r="I12" s="83"/>
    </row>
    <row r="13" spans="1:10" ht="20.25" customHeight="1" x14ac:dyDescent="0.25">
      <c r="A13" s="31" t="s">
        <v>38</v>
      </c>
      <c r="B13" s="29">
        <v>44854</v>
      </c>
      <c r="C13" s="75"/>
      <c r="D13" s="77"/>
      <c r="E13" s="79"/>
      <c r="F13" s="5">
        <v>36072.6</v>
      </c>
      <c r="G13" s="79"/>
      <c r="H13" s="81"/>
      <c r="I13" s="83"/>
    </row>
    <row r="14" spans="1:10" ht="20.25" customHeight="1" x14ac:dyDescent="0.25">
      <c r="A14" s="9" t="s">
        <v>39</v>
      </c>
      <c r="B14" s="4">
        <v>44854</v>
      </c>
      <c r="C14" s="75"/>
      <c r="D14" s="77"/>
      <c r="E14" s="79"/>
      <c r="F14" s="5">
        <v>11387</v>
      </c>
      <c r="G14" s="79"/>
      <c r="H14" s="81"/>
      <c r="I14" s="83"/>
    </row>
    <row r="15" spans="1:10" ht="20.25" customHeight="1" x14ac:dyDescent="0.25">
      <c r="A15" s="9" t="s">
        <v>40</v>
      </c>
      <c r="B15" s="4">
        <v>44876</v>
      </c>
      <c r="C15" s="75"/>
      <c r="D15" s="77"/>
      <c r="E15" s="79"/>
      <c r="F15" s="5">
        <v>47672</v>
      </c>
      <c r="G15" s="79"/>
      <c r="H15" s="81"/>
      <c r="I15" s="83"/>
    </row>
    <row r="16" spans="1:10" ht="20.25" customHeight="1" x14ac:dyDescent="0.25">
      <c r="A16" s="9" t="s">
        <v>41</v>
      </c>
      <c r="B16" s="4">
        <v>44876</v>
      </c>
      <c r="C16" s="75"/>
      <c r="D16" s="77"/>
      <c r="E16" s="79"/>
      <c r="F16" s="5">
        <v>52982</v>
      </c>
      <c r="G16" s="79"/>
      <c r="H16" s="81"/>
      <c r="I16" s="83"/>
    </row>
    <row r="17" spans="1:10" ht="20.25" customHeight="1" x14ac:dyDescent="0.25">
      <c r="A17" s="9" t="s">
        <v>43</v>
      </c>
      <c r="B17" s="4">
        <v>44882</v>
      </c>
      <c r="C17" s="75"/>
      <c r="D17" s="77"/>
      <c r="E17" s="79"/>
      <c r="F17" s="5">
        <v>56286</v>
      </c>
      <c r="G17" s="79"/>
      <c r="H17" s="81"/>
      <c r="I17" s="83"/>
    </row>
    <row r="18" spans="1:10" ht="20.25" customHeight="1" x14ac:dyDescent="0.25">
      <c r="A18" s="9" t="s">
        <v>42</v>
      </c>
      <c r="B18" s="4">
        <v>44882</v>
      </c>
      <c r="C18" s="75"/>
      <c r="D18" s="77"/>
      <c r="E18" s="79"/>
      <c r="F18" s="5">
        <v>67201</v>
      </c>
      <c r="G18" s="79"/>
      <c r="H18" s="81"/>
      <c r="I18" s="83"/>
    </row>
    <row r="19" spans="1:10" ht="20.25" customHeight="1" x14ac:dyDescent="0.25">
      <c r="A19" s="9" t="s">
        <v>44</v>
      </c>
      <c r="B19" s="4">
        <v>44896</v>
      </c>
      <c r="C19" s="75"/>
      <c r="D19" s="77"/>
      <c r="E19" s="79"/>
      <c r="F19" s="5">
        <v>12036</v>
      </c>
      <c r="G19" s="79"/>
      <c r="H19" s="81"/>
      <c r="I19" s="83"/>
    </row>
    <row r="20" spans="1:10" ht="20.25" customHeight="1" x14ac:dyDescent="0.25">
      <c r="A20" s="9" t="s">
        <v>45</v>
      </c>
      <c r="B20" s="4">
        <v>44896</v>
      </c>
      <c r="C20" s="75"/>
      <c r="D20" s="77"/>
      <c r="E20" s="79"/>
      <c r="F20" s="5">
        <v>25311</v>
      </c>
      <c r="G20" s="79"/>
      <c r="H20" s="81"/>
      <c r="I20" s="83"/>
    </row>
    <row r="21" spans="1:10" ht="20.25" customHeight="1" x14ac:dyDescent="0.25">
      <c r="A21" s="9" t="s">
        <v>46</v>
      </c>
      <c r="B21" s="4">
        <v>44896</v>
      </c>
      <c r="C21" s="75"/>
      <c r="D21" s="77"/>
      <c r="E21" s="79"/>
      <c r="F21" s="5">
        <v>13334</v>
      </c>
      <c r="G21" s="79"/>
      <c r="H21" s="81"/>
      <c r="I21" s="83"/>
    </row>
    <row r="22" spans="1:10" ht="20.25" customHeight="1" x14ac:dyDescent="0.25">
      <c r="A22" s="9" t="s">
        <v>47</v>
      </c>
      <c r="B22" s="4">
        <v>44914</v>
      </c>
      <c r="C22" s="75"/>
      <c r="D22" s="77"/>
      <c r="E22" s="79"/>
      <c r="F22" s="5">
        <v>42126</v>
      </c>
      <c r="G22" s="79"/>
      <c r="H22" s="81"/>
      <c r="I22" s="83"/>
    </row>
    <row r="23" spans="1:10" ht="20.25" customHeight="1" x14ac:dyDescent="0.25">
      <c r="A23" s="9" t="s">
        <v>48</v>
      </c>
      <c r="B23" s="4">
        <v>44914</v>
      </c>
      <c r="C23" s="75"/>
      <c r="D23" s="77"/>
      <c r="E23" s="79"/>
      <c r="F23" s="5">
        <v>66375</v>
      </c>
      <c r="G23" s="79"/>
      <c r="H23" s="81"/>
      <c r="I23" s="83"/>
    </row>
    <row r="24" spans="1:10" ht="20.25" customHeight="1" x14ac:dyDescent="0.25">
      <c r="A24" s="9" t="s">
        <v>49</v>
      </c>
      <c r="B24" s="4">
        <v>44914</v>
      </c>
      <c r="C24" s="75"/>
      <c r="D24" s="77"/>
      <c r="E24" s="79"/>
      <c r="F24" s="5">
        <v>8260</v>
      </c>
      <c r="G24" s="79"/>
      <c r="H24" s="81"/>
      <c r="I24" s="83"/>
    </row>
    <row r="25" spans="1:10" ht="20.25" customHeight="1" x14ac:dyDescent="0.25">
      <c r="A25" s="9" t="s">
        <v>50</v>
      </c>
      <c r="B25" s="4">
        <v>44915</v>
      </c>
      <c r="C25" s="75"/>
      <c r="D25" s="77"/>
      <c r="E25" s="79"/>
      <c r="F25" s="5">
        <v>9086</v>
      </c>
      <c r="G25" s="79"/>
      <c r="H25" s="81"/>
      <c r="I25" s="83"/>
    </row>
    <row r="26" spans="1:10" ht="20.25" customHeight="1" x14ac:dyDescent="0.25">
      <c r="A26" s="9" t="s">
        <v>51</v>
      </c>
      <c r="B26" s="4">
        <v>44921</v>
      </c>
      <c r="C26" s="75"/>
      <c r="D26" s="77"/>
      <c r="E26" s="79"/>
      <c r="F26" s="5">
        <v>23836</v>
      </c>
      <c r="G26" s="79"/>
      <c r="H26" s="81"/>
      <c r="I26" s="83"/>
      <c r="J26" s="33">
        <f>E11-J11</f>
        <v>165447.40000000002</v>
      </c>
    </row>
    <row r="27" spans="1:10" ht="20.25" customHeight="1" thickBot="1" x14ac:dyDescent="0.3">
      <c r="A27" s="9" t="s">
        <v>89</v>
      </c>
      <c r="B27" s="4">
        <v>45049</v>
      </c>
      <c r="C27" s="75"/>
      <c r="D27" s="77"/>
      <c r="E27" s="79"/>
      <c r="F27" s="5">
        <v>116348</v>
      </c>
      <c r="G27" s="79"/>
      <c r="H27" s="81"/>
      <c r="I27" s="83"/>
      <c r="J27" s="33"/>
    </row>
    <row r="28" spans="1:10" ht="15.75" customHeight="1" x14ac:dyDescent="0.25">
      <c r="A28" s="68" t="s">
        <v>57</v>
      </c>
      <c r="B28" s="53">
        <v>44851</v>
      </c>
      <c r="C28" s="74" t="s">
        <v>27</v>
      </c>
      <c r="D28" s="76" t="s">
        <v>26</v>
      </c>
      <c r="E28" s="78">
        <v>320000</v>
      </c>
      <c r="F28" s="8">
        <v>4695.22</v>
      </c>
      <c r="G28" s="78">
        <f>+E28-(SUM(F28:F50))</f>
        <v>5523.3800000000629</v>
      </c>
      <c r="H28" s="80"/>
      <c r="I28" s="82" t="s">
        <v>0</v>
      </c>
      <c r="J28" s="32">
        <f>SUM(F28:G50)</f>
        <v>320000</v>
      </c>
    </row>
    <row r="29" spans="1:10" ht="15.75" x14ac:dyDescent="0.25">
      <c r="A29" s="67" t="s">
        <v>53</v>
      </c>
      <c r="B29" s="4">
        <v>44853</v>
      </c>
      <c r="C29" s="75"/>
      <c r="D29" s="77"/>
      <c r="E29" s="79"/>
      <c r="F29" s="21">
        <v>9410.5</v>
      </c>
      <c r="G29" s="79"/>
      <c r="H29" s="81"/>
      <c r="I29" s="83"/>
    </row>
    <row r="30" spans="1:10" ht="15.75" x14ac:dyDescent="0.25">
      <c r="A30" s="9" t="s">
        <v>54</v>
      </c>
      <c r="B30" s="20">
        <v>44866</v>
      </c>
      <c r="C30" s="75"/>
      <c r="D30" s="77"/>
      <c r="E30" s="79"/>
      <c r="F30" s="21">
        <v>12201.25</v>
      </c>
      <c r="G30" s="79"/>
      <c r="H30" s="81"/>
      <c r="I30" s="83"/>
    </row>
    <row r="31" spans="1:10" ht="15.75" x14ac:dyDescent="0.25">
      <c r="A31" s="9" t="s">
        <v>55</v>
      </c>
      <c r="B31" s="20">
        <v>44868</v>
      </c>
      <c r="C31" s="75"/>
      <c r="D31" s="77"/>
      <c r="E31" s="79"/>
      <c r="F31" s="21">
        <v>12059.6</v>
      </c>
      <c r="G31" s="79"/>
      <c r="H31" s="81"/>
      <c r="I31" s="83"/>
    </row>
    <row r="32" spans="1:10" ht="15.75" x14ac:dyDescent="0.25">
      <c r="A32" s="9" t="s">
        <v>56</v>
      </c>
      <c r="B32" s="20">
        <v>44895</v>
      </c>
      <c r="C32" s="75"/>
      <c r="D32" s="77"/>
      <c r="E32" s="79"/>
      <c r="F32" s="21">
        <v>23393.52</v>
      </c>
      <c r="G32" s="79"/>
      <c r="H32" s="81"/>
      <c r="I32" s="83"/>
    </row>
    <row r="33" spans="1:9" ht="15.75" x14ac:dyDescent="0.25">
      <c r="A33" s="9" t="s">
        <v>58</v>
      </c>
      <c r="B33" s="20">
        <v>44930</v>
      </c>
      <c r="C33" s="75"/>
      <c r="D33" s="77"/>
      <c r="E33" s="79"/>
      <c r="F33" s="21">
        <v>6525.4</v>
      </c>
      <c r="G33" s="79"/>
      <c r="H33" s="81"/>
      <c r="I33" s="83"/>
    </row>
    <row r="34" spans="1:9" ht="15.75" x14ac:dyDescent="0.25">
      <c r="A34" s="9" t="s">
        <v>59</v>
      </c>
      <c r="B34" s="20">
        <v>44949</v>
      </c>
      <c r="C34" s="75"/>
      <c r="D34" s="77"/>
      <c r="E34" s="79"/>
      <c r="F34" s="21">
        <v>28143</v>
      </c>
      <c r="G34" s="79"/>
      <c r="H34" s="81"/>
      <c r="I34" s="83"/>
    </row>
    <row r="35" spans="1:9" ht="15.75" x14ac:dyDescent="0.25">
      <c r="A35" s="9" t="s">
        <v>60</v>
      </c>
      <c r="B35" s="20">
        <v>44949</v>
      </c>
      <c r="C35" s="75"/>
      <c r="D35" s="77"/>
      <c r="E35" s="79"/>
      <c r="F35" s="21">
        <v>4543</v>
      </c>
      <c r="G35" s="79"/>
      <c r="H35" s="81"/>
      <c r="I35" s="83"/>
    </row>
    <row r="36" spans="1:9" ht="15.75" x14ac:dyDescent="0.25">
      <c r="A36" s="9" t="s">
        <v>63</v>
      </c>
      <c r="B36" s="20">
        <v>44928</v>
      </c>
      <c r="C36" s="75"/>
      <c r="D36" s="77"/>
      <c r="E36" s="79"/>
      <c r="F36" s="5">
        <v>20827.060000000001</v>
      </c>
      <c r="G36" s="79"/>
      <c r="H36" s="81"/>
      <c r="I36" s="83"/>
    </row>
    <row r="37" spans="1:9" ht="15.75" x14ac:dyDescent="0.25">
      <c r="A37" s="9" t="s">
        <v>64</v>
      </c>
      <c r="B37" s="20">
        <v>44959</v>
      </c>
      <c r="C37" s="75"/>
      <c r="D37" s="77"/>
      <c r="E37" s="79"/>
      <c r="F37" s="5">
        <v>20119.060000000001</v>
      </c>
      <c r="G37" s="79"/>
      <c r="H37" s="81"/>
      <c r="I37" s="83"/>
    </row>
    <row r="38" spans="1:9" ht="15.75" x14ac:dyDescent="0.25">
      <c r="A38" s="9" t="s">
        <v>65</v>
      </c>
      <c r="B38" s="20">
        <v>44964</v>
      </c>
      <c r="C38" s="75"/>
      <c r="D38" s="77"/>
      <c r="E38" s="79"/>
      <c r="F38" s="5">
        <v>20119.060000000001</v>
      </c>
      <c r="G38" s="79"/>
      <c r="H38" s="81"/>
      <c r="I38" s="83"/>
    </row>
    <row r="39" spans="1:9" ht="15.75" x14ac:dyDescent="0.25">
      <c r="A39" s="9" t="s">
        <v>66</v>
      </c>
      <c r="B39" s="20">
        <v>44965</v>
      </c>
      <c r="C39" s="75"/>
      <c r="D39" s="77"/>
      <c r="E39" s="79"/>
      <c r="F39" s="5">
        <v>6000.3</v>
      </c>
      <c r="G39" s="79"/>
      <c r="H39" s="81"/>
      <c r="I39" s="83"/>
    </row>
    <row r="40" spans="1:9" ht="15.75" x14ac:dyDescent="0.25">
      <c r="A40" s="9" t="s">
        <v>67</v>
      </c>
      <c r="B40" s="20">
        <v>44966</v>
      </c>
      <c r="C40" s="75"/>
      <c r="D40" s="77"/>
      <c r="E40" s="79"/>
      <c r="F40" s="5">
        <v>6000.3</v>
      </c>
      <c r="G40" s="79"/>
      <c r="H40" s="81"/>
      <c r="I40" s="83"/>
    </row>
    <row r="41" spans="1:9" ht="15.75" x14ac:dyDescent="0.25">
      <c r="A41" s="9" t="s">
        <v>68</v>
      </c>
      <c r="B41" s="20">
        <v>44967</v>
      </c>
      <c r="C41" s="75"/>
      <c r="D41" s="77"/>
      <c r="E41" s="79"/>
      <c r="F41" s="5">
        <v>24999.95</v>
      </c>
      <c r="G41" s="79"/>
      <c r="H41" s="81"/>
      <c r="I41" s="83"/>
    </row>
    <row r="42" spans="1:9" ht="15.75" x14ac:dyDescent="0.25">
      <c r="A42" s="9" t="s">
        <v>69</v>
      </c>
      <c r="B42" s="20" t="s">
        <v>78</v>
      </c>
      <c r="C42" s="75"/>
      <c r="D42" s="77"/>
      <c r="E42" s="79"/>
      <c r="F42" s="5">
        <v>6000.3</v>
      </c>
      <c r="G42" s="79"/>
      <c r="H42" s="81"/>
      <c r="I42" s="83"/>
    </row>
    <row r="43" spans="1:9" ht="15.75" x14ac:dyDescent="0.25">
      <c r="A43" s="9" t="s">
        <v>70</v>
      </c>
      <c r="B43" s="20" t="s">
        <v>79</v>
      </c>
      <c r="C43" s="75"/>
      <c r="D43" s="77"/>
      <c r="E43" s="79"/>
      <c r="F43" s="5">
        <v>14897.56</v>
      </c>
      <c r="G43" s="79"/>
      <c r="H43" s="81"/>
      <c r="I43" s="83"/>
    </row>
    <row r="44" spans="1:9" ht="15.75" x14ac:dyDescent="0.25">
      <c r="A44" s="9" t="s">
        <v>71</v>
      </c>
      <c r="B44" s="20" t="s">
        <v>80</v>
      </c>
      <c r="C44" s="75"/>
      <c r="D44" s="77"/>
      <c r="E44" s="79"/>
      <c r="F44" s="5">
        <f>+F43</f>
        <v>14897.56</v>
      </c>
      <c r="G44" s="79"/>
      <c r="H44" s="81"/>
      <c r="I44" s="83"/>
    </row>
    <row r="45" spans="1:9" ht="15.75" x14ac:dyDescent="0.25">
      <c r="A45" s="9" t="s">
        <v>72</v>
      </c>
      <c r="B45" s="20" t="s">
        <v>81</v>
      </c>
      <c r="C45" s="75"/>
      <c r="D45" s="77"/>
      <c r="E45" s="79"/>
      <c r="F45" s="5">
        <v>15015.44</v>
      </c>
      <c r="G45" s="79"/>
      <c r="H45" s="81"/>
      <c r="I45" s="83"/>
    </row>
    <row r="46" spans="1:9" ht="15.75" x14ac:dyDescent="0.25">
      <c r="A46" s="9" t="s">
        <v>73</v>
      </c>
      <c r="B46" s="20" t="s">
        <v>82</v>
      </c>
      <c r="C46" s="75"/>
      <c r="D46" s="77"/>
      <c r="E46" s="79"/>
      <c r="F46" s="5">
        <v>18820.939999999999</v>
      </c>
      <c r="G46" s="79"/>
      <c r="H46" s="81"/>
      <c r="I46" s="83"/>
    </row>
    <row r="47" spans="1:9" ht="15.75" x14ac:dyDescent="0.25">
      <c r="A47" s="9" t="s">
        <v>74</v>
      </c>
      <c r="B47" s="20">
        <v>44986</v>
      </c>
      <c r="C47" s="75"/>
      <c r="D47" s="77"/>
      <c r="E47" s="79"/>
      <c r="F47" s="5">
        <v>9699.6</v>
      </c>
      <c r="G47" s="79"/>
      <c r="H47" s="81"/>
      <c r="I47" s="83"/>
    </row>
    <row r="48" spans="1:9" ht="15.75" x14ac:dyDescent="0.25">
      <c r="A48" s="9" t="s">
        <v>75</v>
      </c>
      <c r="B48" s="20">
        <v>44988</v>
      </c>
      <c r="C48" s="75"/>
      <c r="D48" s="77"/>
      <c r="E48" s="79"/>
      <c r="F48" s="5">
        <v>6018</v>
      </c>
      <c r="G48" s="79"/>
      <c r="H48" s="81"/>
      <c r="I48" s="83"/>
    </row>
    <row r="49" spans="1:14" ht="15.75" x14ac:dyDescent="0.25">
      <c r="A49" s="9" t="s">
        <v>76</v>
      </c>
      <c r="B49" s="20">
        <v>44988</v>
      </c>
      <c r="C49" s="75"/>
      <c r="D49" s="77"/>
      <c r="E49" s="79"/>
      <c r="F49" s="5">
        <v>15074.56</v>
      </c>
      <c r="G49" s="79"/>
      <c r="H49" s="81"/>
      <c r="I49" s="83"/>
    </row>
    <row r="50" spans="1:14" ht="16.5" thickBot="1" x14ac:dyDescent="0.3">
      <c r="A50" s="9" t="s">
        <v>77</v>
      </c>
      <c r="B50" s="4">
        <v>44994</v>
      </c>
      <c r="C50" s="75"/>
      <c r="D50" s="77"/>
      <c r="E50" s="79"/>
      <c r="F50" s="5">
        <v>15015.44</v>
      </c>
      <c r="G50" s="79"/>
      <c r="H50" s="81"/>
      <c r="I50" s="83"/>
      <c r="J50" s="33">
        <f>E28-J28</f>
        <v>0</v>
      </c>
    </row>
    <row r="51" spans="1:14" ht="40.5" customHeight="1" x14ac:dyDescent="0.25">
      <c r="A51" s="49" t="s">
        <v>88</v>
      </c>
      <c r="B51" s="50">
        <v>45051</v>
      </c>
      <c r="C51" s="74" t="s">
        <v>85</v>
      </c>
      <c r="D51" s="106" t="s">
        <v>86</v>
      </c>
      <c r="E51" s="78">
        <v>1265000</v>
      </c>
      <c r="F51" s="7">
        <v>253000</v>
      </c>
      <c r="G51" s="78">
        <f>+E51-SUM(F51:F52)</f>
        <v>506000</v>
      </c>
      <c r="H51" s="80"/>
      <c r="I51" s="82" t="s">
        <v>0</v>
      </c>
      <c r="J51" s="33">
        <f t="shared" ref="J51" si="0">E51-SUM(F51:G51)</f>
        <v>506000</v>
      </c>
    </row>
    <row r="52" spans="1:14" ht="28.5" customHeight="1" thickBot="1" x14ac:dyDescent="0.3">
      <c r="A52" s="42" t="s">
        <v>102</v>
      </c>
      <c r="B52" s="43">
        <v>45068</v>
      </c>
      <c r="C52" s="104"/>
      <c r="D52" s="107"/>
      <c r="E52" s="103"/>
      <c r="F52" s="38">
        <v>506000</v>
      </c>
      <c r="G52" s="103"/>
      <c r="H52" s="86"/>
      <c r="I52" s="102"/>
      <c r="J52" s="71"/>
    </row>
    <row r="53" spans="1:14" ht="89.25" customHeight="1" x14ac:dyDescent="0.25">
      <c r="A53" s="49" t="s">
        <v>90</v>
      </c>
      <c r="B53" s="50">
        <v>45042</v>
      </c>
      <c r="C53" s="74" t="s">
        <v>91</v>
      </c>
      <c r="D53" s="76" t="s">
        <v>92</v>
      </c>
      <c r="E53" s="78">
        <v>82000</v>
      </c>
      <c r="F53" s="7">
        <v>20500</v>
      </c>
      <c r="G53" s="78">
        <f>+E53-SUM(F53:F56)</f>
        <v>0</v>
      </c>
      <c r="H53" s="80"/>
      <c r="I53" s="82" t="s">
        <v>62</v>
      </c>
      <c r="J53" s="71"/>
    </row>
    <row r="54" spans="1:14" ht="15.75" x14ac:dyDescent="0.25">
      <c r="A54" s="9" t="s">
        <v>93</v>
      </c>
      <c r="B54" s="4">
        <v>45049</v>
      </c>
      <c r="C54" s="75"/>
      <c r="D54" s="77"/>
      <c r="E54" s="79"/>
      <c r="F54" s="5">
        <v>20500</v>
      </c>
      <c r="G54" s="79"/>
      <c r="H54" s="81"/>
      <c r="I54" s="83"/>
      <c r="J54" s="71"/>
    </row>
    <row r="55" spans="1:14" ht="24" customHeight="1" x14ac:dyDescent="0.25">
      <c r="A55" s="9" t="s">
        <v>94</v>
      </c>
      <c r="B55" s="4">
        <v>45050</v>
      </c>
      <c r="C55" s="75"/>
      <c r="D55" s="77"/>
      <c r="E55" s="79"/>
      <c r="F55" s="5">
        <v>20500</v>
      </c>
      <c r="G55" s="79"/>
      <c r="H55" s="81"/>
      <c r="I55" s="83"/>
      <c r="J55" s="71"/>
      <c r="N55" s="54"/>
    </row>
    <row r="56" spans="1:14" ht="24" customHeight="1" thickBot="1" x14ac:dyDescent="0.3">
      <c r="A56" s="12" t="s">
        <v>96</v>
      </c>
      <c r="B56" s="13">
        <v>45057</v>
      </c>
      <c r="C56" s="104"/>
      <c r="D56" s="105"/>
      <c r="E56" s="103"/>
      <c r="F56" s="14">
        <v>20500</v>
      </c>
      <c r="G56" s="103"/>
      <c r="H56" s="86"/>
      <c r="I56" s="102"/>
      <c r="J56" s="71"/>
      <c r="N56" s="54"/>
    </row>
    <row r="57" spans="1:14" ht="48" customHeight="1" thickBot="1" x14ac:dyDescent="0.3">
      <c r="A57" s="42" t="s">
        <v>109</v>
      </c>
      <c r="B57" s="43">
        <v>45070</v>
      </c>
      <c r="C57" s="69" t="s">
        <v>108</v>
      </c>
      <c r="D57" s="70" t="s">
        <v>97</v>
      </c>
      <c r="E57" s="59">
        <f>+[1]Hoja1!$G$8</f>
        <v>4814</v>
      </c>
      <c r="F57" s="52">
        <f>+E57</f>
        <v>4814</v>
      </c>
      <c r="G57" s="60">
        <f>+E57-F57</f>
        <v>0</v>
      </c>
      <c r="H57" s="62"/>
      <c r="I57" s="55" t="s">
        <v>62</v>
      </c>
      <c r="J57" s="71"/>
      <c r="N57" s="54"/>
    </row>
    <row r="58" spans="1:14" ht="45" customHeight="1" x14ac:dyDescent="0.25">
      <c r="A58" s="49" t="s">
        <v>103</v>
      </c>
      <c r="B58" s="50">
        <v>45056</v>
      </c>
      <c r="C58" s="74" t="str">
        <f>+C28</f>
        <v>María Isabel de Farías, Servicios de Catering, SRL</v>
      </c>
      <c r="D58" s="108" t="s">
        <v>98</v>
      </c>
      <c r="E58" s="78">
        <f>+[1]Hoja1!$G$9</f>
        <v>39178</v>
      </c>
      <c r="F58" s="7">
        <v>6578</v>
      </c>
      <c r="G58" s="78">
        <f>+E58-SUM(F58:F60)</f>
        <v>0</v>
      </c>
      <c r="H58" s="80"/>
      <c r="I58" s="82" t="s">
        <v>62</v>
      </c>
      <c r="J58" s="71"/>
      <c r="N58" s="54"/>
    </row>
    <row r="59" spans="1:14" ht="26.25" customHeight="1" x14ac:dyDescent="0.25">
      <c r="A59" s="9" t="s">
        <v>104</v>
      </c>
      <c r="B59" s="4">
        <v>45057</v>
      </c>
      <c r="C59" s="75"/>
      <c r="D59" s="109"/>
      <c r="E59" s="79"/>
      <c r="F59" s="5">
        <v>16300</v>
      </c>
      <c r="G59" s="79"/>
      <c r="H59" s="81"/>
      <c r="I59" s="83"/>
      <c r="J59" s="71"/>
      <c r="N59" s="54"/>
    </row>
    <row r="60" spans="1:14" ht="25.5" customHeight="1" thickBot="1" x14ac:dyDescent="0.3">
      <c r="A60" s="12" t="s">
        <v>105</v>
      </c>
      <c r="B60" s="10">
        <v>45058</v>
      </c>
      <c r="C60" s="104"/>
      <c r="D60" s="110"/>
      <c r="E60" s="103"/>
      <c r="F60" s="14">
        <v>16300</v>
      </c>
      <c r="G60" s="103"/>
      <c r="H60" s="86"/>
      <c r="I60" s="102"/>
      <c r="J60" s="71"/>
      <c r="N60" s="54"/>
    </row>
    <row r="61" spans="1:14" ht="41.25" customHeight="1" x14ac:dyDescent="0.25">
      <c r="A61" s="49" t="s">
        <v>107</v>
      </c>
      <c r="B61" s="50">
        <v>45062</v>
      </c>
      <c r="C61" s="74" t="s">
        <v>100</v>
      </c>
      <c r="D61" s="76" t="s">
        <v>99</v>
      </c>
      <c r="E61" s="78">
        <f>+[1]Hoja1!$G$11</f>
        <v>20447.38</v>
      </c>
      <c r="F61" s="7">
        <v>11220.7</v>
      </c>
      <c r="G61" s="78">
        <f>+E61-F61-F62</f>
        <v>0</v>
      </c>
      <c r="H61" s="80"/>
      <c r="I61" s="82" t="s">
        <v>62</v>
      </c>
      <c r="J61" s="71"/>
      <c r="N61" s="54"/>
    </row>
    <row r="62" spans="1:14" ht="41.25" customHeight="1" thickBot="1" x14ac:dyDescent="0.3">
      <c r="A62" s="12" t="s">
        <v>106</v>
      </c>
      <c r="B62" s="13">
        <v>45062</v>
      </c>
      <c r="C62" s="104"/>
      <c r="D62" s="105"/>
      <c r="E62" s="103"/>
      <c r="F62" s="14">
        <v>9226.68</v>
      </c>
      <c r="G62" s="103"/>
      <c r="H62" s="86"/>
      <c r="I62" s="102"/>
      <c r="J62" s="71"/>
      <c r="N62" s="54"/>
    </row>
    <row r="63" spans="1:14" ht="79.5" thickBot="1" x14ac:dyDescent="0.3">
      <c r="A63" s="12" t="s">
        <v>110</v>
      </c>
      <c r="B63" s="13" t="s">
        <v>110</v>
      </c>
      <c r="C63" s="57" t="str">
        <f>+C58</f>
        <v>María Isabel de Farías, Servicios de Catering, SRL</v>
      </c>
      <c r="D63" s="58" t="s">
        <v>101</v>
      </c>
      <c r="E63" s="61">
        <f>+[1]Hoja1!$G$14</f>
        <v>47376.88</v>
      </c>
      <c r="F63" s="14"/>
      <c r="G63" s="61">
        <f t="shared" ref="G63" si="1">+E63-F63</f>
        <v>47376.88</v>
      </c>
      <c r="H63" s="63"/>
      <c r="I63" s="56" t="s">
        <v>0</v>
      </c>
      <c r="J63" s="71"/>
      <c r="N63" s="54"/>
    </row>
    <row r="64" spans="1:14" ht="19.5" thickBot="1" x14ac:dyDescent="0.35">
      <c r="A64" s="44"/>
      <c r="B64" s="45"/>
      <c r="C64" s="45" t="s">
        <v>1</v>
      </c>
      <c r="D64" s="45"/>
      <c r="E64" s="46">
        <f>+SUM(E5:E63)</f>
        <v>11510071.260000002</v>
      </c>
      <c r="F64" s="46">
        <f>+SUM(F5:F63)</f>
        <v>7203221.6099999966</v>
      </c>
      <c r="G64" s="46">
        <f>+SUM(G5:G63)</f>
        <v>4306849.6499999994</v>
      </c>
      <c r="H64" s="47"/>
      <c r="I64" s="48"/>
    </row>
    <row r="65" spans="1:11" s="34" customFormat="1" x14ac:dyDescent="0.25">
      <c r="E65" s="36">
        <f>E64-SUM(E5:E63)</f>
        <v>0</v>
      </c>
      <c r="F65" s="36">
        <f>F64-SUM(F5:F63)</f>
        <v>0</v>
      </c>
      <c r="G65" s="36">
        <f>G64-SUM(G5:G63)</f>
        <v>0</v>
      </c>
      <c r="H65" s="35"/>
      <c r="J65" s="36"/>
    </row>
    <row r="66" spans="1:11" x14ac:dyDescent="0.25">
      <c r="A66" s="1"/>
      <c r="C66" s="3" t="s">
        <v>2</v>
      </c>
      <c r="D66" s="1"/>
      <c r="G66" s="95" t="s">
        <v>18</v>
      </c>
      <c r="H66" s="95"/>
      <c r="K66" s="54"/>
    </row>
    <row r="67" spans="1:11" s="34" customFormat="1" x14ac:dyDescent="0.25">
      <c r="F67" s="37"/>
      <c r="G67" s="37"/>
      <c r="J67" s="36"/>
    </row>
    <row r="68" spans="1:11" x14ac:dyDescent="0.25">
      <c r="A68" s="1"/>
      <c r="C68" s="1" t="s">
        <v>4</v>
      </c>
      <c r="D68" s="1"/>
      <c r="E68" s="1"/>
      <c r="F68" s="1"/>
      <c r="G68" s="91" t="s">
        <v>15</v>
      </c>
      <c r="H68" s="91"/>
    </row>
    <row r="69" spans="1:11" x14ac:dyDescent="0.25">
      <c r="A69" s="1"/>
      <c r="C69" s="3" t="s">
        <v>5</v>
      </c>
      <c r="D69" s="3"/>
      <c r="E69" s="3"/>
      <c r="F69" s="3"/>
      <c r="G69" s="95" t="s">
        <v>25</v>
      </c>
      <c r="H69" s="95"/>
    </row>
    <row r="70" spans="1:11" x14ac:dyDescent="0.25">
      <c r="A70" s="1"/>
      <c r="C70" s="1" t="s">
        <v>6</v>
      </c>
      <c r="D70" s="95" t="s">
        <v>3</v>
      </c>
      <c r="E70" s="95"/>
      <c r="F70" s="95"/>
      <c r="G70" s="91" t="s">
        <v>16</v>
      </c>
      <c r="H70" s="91"/>
    </row>
    <row r="72" spans="1:11" x14ac:dyDescent="0.25">
      <c r="B72" s="2"/>
      <c r="D72" s="91" t="s">
        <v>61</v>
      </c>
      <c r="E72" s="91"/>
      <c r="F72" s="91"/>
    </row>
    <row r="73" spans="1:11" x14ac:dyDescent="0.25">
      <c r="D73" s="95" t="s">
        <v>24</v>
      </c>
      <c r="E73" s="95"/>
      <c r="F73" s="95"/>
    </row>
    <row r="74" spans="1:11" x14ac:dyDescent="0.25">
      <c r="D74" s="91" t="s">
        <v>19</v>
      </c>
      <c r="E74" s="91"/>
      <c r="F74" s="91"/>
    </row>
    <row r="85" spans="3:3" x14ac:dyDescent="0.25">
      <c r="C85" s="51"/>
    </row>
  </sheetData>
  <mergeCells count="63">
    <mergeCell ref="H58:H60"/>
    <mergeCell ref="I58:I60"/>
    <mergeCell ref="C61:C62"/>
    <mergeCell ref="D61:D62"/>
    <mergeCell ref="E61:E62"/>
    <mergeCell ref="H61:H62"/>
    <mergeCell ref="I61:I62"/>
    <mergeCell ref="G61:G62"/>
    <mergeCell ref="C58:C60"/>
    <mergeCell ref="D58:D60"/>
    <mergeCell ref="E58:E60"/>
    <mergeCell ref="G58:G60"/>
    <mergeCell ref="I11:I27"/>
    <mergeCell ref="C53:C56"/>
    <mergeCell ref="D53:D56"/>
    <mergeCell ref="E53:E56"/>
    <mergeCell ref="G53:G56"/>
    <mergeCell ref="H53:H56"/>
    <mergeCell ref="I53:I56"/>
    <mergeCell ref="D51:D52"/>
    <mergeCell ref="C51:C52"/>
    <mergeCell ref="E51:E52"/>
    <mergeCell ref="G51:G52"/>
    <mergeCell ref="H51:H52"/>
    <mergeCell ref="I51:I52"/>
    <mergeCell ref="D74:F74"/>
    <mergeCell ref="A1:I1"/>
    <mergeCell ref="D70:F70"/>
    <mergeCell ref="D73:F73"/>
    <mergeCell ref="G66:H66"/>
    <mergeCell ref="G68:H68"/>
    <mergeCell ref="G69:H69"/>
    <mergeCell ref="G70:H70"/>
    <mergeCell ref="A2:I2"/>
    <mergeCell ref="C7:C8"/>
    <mergeCell ref="D7:D8"/>
    <mergeCell ref="E7:E8"/>
    <mergeCell ref="I7:I8"/>
    <mergeCell ref="E9:E10"/>
    <mergeCell ref="G7:G8"/>
    <mergeCell ref="G9:G10"/>
    <mergeCell ref="D72:F72"/>
    <mergeCell ref="C9:C10"/>
    <mergeCell ref="D9:D10"/>
    <mergeCell ref="C11:C27"/>
    <mergeCell ref="D11:D27"/>
    <mergeCell ref="E11:E27"/>
    <mergeCell ref="I5:I6"/>
    <mergeCell ref="C28:C50"/>
    <mergeCell ref="D28:D50"/>
    <mergeCell ref="E28:E50"/>
    <mergeCell ref="H28:H50"/>
    <mergeCell ref="I28:I50"/>
    <mergeCell ref="G28:G50"/>
    <mergeCell ref="I9:I10"/>
    <mergeCell ref="H7:H8"/>
    <mergeCell ref="H9:H10"/>
    <mergeCell ref="C5:C6"/>
    <mergeCell ref="D5:D6"/>
    <mergeCell ref="G11:G27"/>
    <mergeCell ref="E5:E6"/>
    <mergeCell ref="G5:G6"/>
    <mergeCell ref="H11:H27"/>
  </mergeCells>
  <phoneticPr fontId="9" type="noConversion"/>
  <printOptions horizontalCentered="1"/>
  <pageMargins left="0.70866141732283472" right="0.70866141732283472" top="7.874015748031496E-2" bottom="0.19685039370078741" header="0.31496062992125984" footer="0.31496062992125984"/>
  <pageSetup scale="60" fitToHeight="0" orientation="landscape" r:id="rId1"/>
  <rowBreaks count="1" manualBreakCount="1">
    <brk id="48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304b5e-f246-4d7e-8213-6a956cdd43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3CB9B642AD124590A67CFFE905258D" ma:contentTypeVersion="3" ma:contentTypeDescription="Crear nuevo documento." ma:contentTypeScope="" ma:versionID="6002f6981f18161b474ff266e52814b3">
  <xsd:schema xmlns:xsd="http://www.w3.org/2001/XMLSchema" xmlns:xs="http://www.w3.org/2001/XMLSchema" xmlns:p="http://schemas.microsoft.com/office/2006/metadata/properties" xmlns:ns3="42304b5e-f246-4d7e-8213-6a956cdd4307" targetNamespace="http://schemas.microsoft.com/office/2006/metadata/properties" ma:root="true" ma:fieldsID="32249517151efdd1afd6e92a451a36c2" ns3:_="">
    <xsd:import namespace="42304b5e-f246-4d7e-8213-6a956cdd4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04b5e-f246-4d7e-8213-6a956cdd4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90B7B8-1115-4E8E-940C-2B33344A24FF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2304b5e-f246-4d7e-8213-6a956cdd4307"/>
  </ds:schemaRefs>
</ds:datastoreItem>
</file>

<file path=customXml/itemProps2.xml><?xml version="1.0" encoding="utf-8"?>
<ds:datastoreItem xmlns:ds="http://schemas.openxmlformats.org/officeDocument/2006/customXml" ds:itemID="{D5E90F63-2765-4596-8576-F3AD9C862A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1C5C27-A9B8-4339-B910-0804C1D1F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04b5e-f246-4d7e-8213-6a956cdd4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Hoja1!_Hlk8305286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SANTOS</cp:lastModifiedBy>
  <cp:lastPrinted>2023-06-14T14:13:24Z</cp:lastPrinted>
  <dcterms:created xsi:type="dcterms:W3CDTF">2021-12-03T13:19:11Z</dcterms:created>
  <dcterms:modified xsi:type="dcterms:W3CDTF">2023-06-14T14:20:16Z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0x0101007A3CB9B642AD124590A67CFFE905258D</vt:lpwstr>
  </property>
</Properties>
</file>