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RAS Y CONTRATACIONES\DOCUMENTOS PARA TRANSPARENCIA\AÑO 2023\SEPTIEMBRE 2023\"/>
    </mc:Choice>
  </mc:AlternateContent>
  <xr:revisionPtr revIDLastSave="0" documentId="13_ncr:1_{3F5B26F2-81DD-4D32-80CF-2B29985C9DD6}" xr6:coauthVersionLast="47" xr6:coauthVersionMax="47" xr10:uidLastSave="{00000000-0000-0000-0000-000000000000}"/>
  <bookViews>
    <workbookView xWindow="-120" yWindow="-120" windowWidth="29040" windowHeight="15720" xr2:uid="{71336953-1C82-49CA-AA52-E9AF2F1C7433}"/>
  </bookViews>
  <sheets>
    <sheet name="Hoja1" sheetId="1" r:id="rId1"/>
  </sheets>
  <definedNames>
    <definedName name="_Hlk8305286" localSheetId="0">Hoja1!$D$50</definedName>
    <definedName name="_xlnm.Print_Area" localSheetId="0">Hoja1!$B$6:$J$39</definedName>
    <definedName name="incBuyerDossierDetaillnkRequestName" localSheetId="0">Hoja1!#REF!</definedName>
    <definedName name="_xlnm.Print_Titles" localSheetId="0">Hoja1!$2:$6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F28" i="1"/>
  <c r="H27" i="1"/>
  <c r="G26" i="1"/>
  <c r="H26" i="1" s="1"/>
  <c r="H25" i="1"/>
  <c r="H24" i="1"/>
  <c r="H23" i="1"/>
  <c r="G22" i="1"/>
  <c r="H22" i="1" s="1"/>
  <c r="G21" i="1"/>
  <c r="H21" i="1" s="1"/>
  <c r="G20" i="1"/>
  <c r="G19" i="1"/>
  <c r="H19" i="1" s="1"/>
  <c r="H17" i="1"/>
  <c r="H12" i="1"/>
  <c r="H10" i="1"/>
  <c r="H7" i="1"/>
  <c r="H16" i="1"/>
  <c r="H15" i="1"/>
  <c r="H14" i="1"/>
  <c r="H28" i="1" l="1"/>
  <c r="G28" i="1"/>
  <c r="G29" i="1" s="1"/>
  <c r="H29" i="1" l="1"/>
  <c r="K7" i="1"/>
  <c r="K8" i="1" s="1"/>
  <c r="F29" i="1"/>
</calcChain>
</file>

<file path=xl/sharedStrings.xml><?xml version="1.0" encoding="utf-8"?>
<sst xmlns="http://schemas.openxmlformats.org/spreadsheetml/2006/main" count="96" uniqueCount="75">
  <si>
    <t>PENDIENTE</t>
  </si>
  <si>
    <t>TOTAL</t>
  </si>
  <si>
    <t>Realizado Por:</t>
  </si>
  <si>
    <t>Aprobado Por:</t>
  </si>
  <si>
    <t>__________________________________________</t>
  </si>
  <si>
    <t>Lic. Anafranc de los Santos Arias</t>
  </si>
  <si>
    <t>Aux. Administrativo</t>
  </si>
  <si>
    <t>Factura NCF</t>
  </si>
  <si>
    <t>Fecha</t>
  </si>
  <si>
    <t>Suplidor</t>
  </si>
  <si>
    <t>Monto Facturado</t>
  </si>
  <si>
    <t>Monto pagado</t>
  </si>
  <si>
    <t>Monto pendiente</t>
  </si>
  <si>
    <t>Fecha fin de factura</t>
  </si>
  <si>
    <t>Estado (completo, pendiente, atrasado)</t>
  </si>
  <si>
    <t>___________________________________</t>
  </si>
  <si>
    <t>Enc. Dpto. Administrativo y Fiannciero</t>
  </si>
  <si>
    <t>CONSEJO NACIONAL DE INVESTIGACIONES AGROPECUARIAS Y FORESTALES - CONIAF</t>
  </si>
  <si>
    <t>Revisado Por:</t>
  </si>
  <si>
    <t>Directora Ejecutiva</t>
  </si>
  <si>
    <t>Athrivel, SRL</t>
  </si>
  <si>
    <t>Concepto</t>
  </si>
  <si>
    <t>Dra. Ana María Barcelo Larrocca</t>
  </si>
  <si>
    <t>Lic. Mayra Martínez Romero</t>
  </si>
  <si>
    <t>B1500000044</t>
  </si>
  <si>
    <t>B1500000037</t>
  </si>
  <si>
    <t>Contrato para la Gestión del Proyecto: Actualización para la Innovación y Competitividad del Sector Agroexportación de la República Dominicana.</t>
  </si>
  <si>
    <t>_________________________________________</t>
  </si>
  <si>
    <t>COMPLETO</t>
  </si>
  <si>
    <t>N/D</t>
  </si>
  <si>
    <t>Stay Up, SRL</t>
  </si>
  <si>
    <t>B1500000583</t>
  </si>
  <si>
    <t>ITLA</t>
  </si>
  <si>
    <t>Curso de gestión de incidente de ciberseguridad para soporte informático de nuestra institución.</t>
  </si>
  <si>
    <t>Servicio de creador de contenido gráfico y audivisual.</t>
  </si>
  <si>
    <t>Banderas del Mundo, SRL</t>
  </si>
  <si>
    <t>Confección  de Bandera institucional y Bandera de la República Dominicana de exterior, parauso de este consejo.</t>
  </si>
  <si>
    <t>B15000000001</t>
  </si>
  <si>
    <t>Honny de la Rosa Medina</t>
  </si>
  <si>
    <t>Confección de uniformes a la medida para el personal de la institución.</t>
  </si>
  <si>
    <t>Auto Servicio Automotriz Inteligente RD, Auto Sai RD SRL</t>
  </si>
  <si>
    <t>Contrato de Mantenimiento y reparación de vehículos de nuestra institución.</t>
  </si>
  <si>
    <t>Compra de Glucómetro (equipos para controlora los niveles de ázucar) de uso de nuestra institución</t>
  </si>
  <si>
    <t>Hospifar, SRL</t>
  </si>
  <si>
    <t>Compra de Tickets de combustible para ser utilizados en las operaciones de nuestra institución.</t>
  </si>
  <si>
    <t>B1500000054</t>
  </si>
  <si>
    <t>B1500000001</t>
  </si>
  <si>
    <t>B1500000002</t>
  </si>
  <si>
    <t>B15000000002</t>
  </si>
  <si>
    <t>B1500006389</t>
  </si>
  <si>
    <t>B1500001919</t>
  </si>
  <si>
    <t>Ramirez y Mojica Envoy Pack Corier</t>
  </si>
  <si>
    <t>Compra de escalera y gato tipo tijera para ser utilizado en nuestra institución</t>
  </si>
  <si>
    <t>B1500012783</t>
  </si>
  <si>
    <t>Viamar, S. A.</t>
  </si>
  <si>
    <t>Mantenimienmto del Vehículo Kia Sorento 2023</t>
  </si>
  <si>
    <t>B1500000958</t>
  </si>
  <si>
    <t>Equipos y Accesorios, SRL</t>
  </si>
  <si>
    <t>Offitek, SRL</t>
  </si>
  <si>
    <t>B1500005267</t>
  </si>
  <si>
    <t>Compra de Sumadora para uso de nuestra institución</t>
  </si>
  <si>
    <t>Compra de Máquina para encuadernar para uso de nuestra institución</t>
  </si>
  <si>
    <t>B1500000019</t>
  </si>
  <si>
    <t>Pondview Group, SRL</t>
  </si>
  <si>
    <t>Compra de equipo de infraestructura de seguridad informática para nuestra institución</t>
  </si>
  <si>
    <t>B1500000343</t>
  </si>
  <si>
    <t>Grupo Albah Suplidores Institucionales</t>
  </si>
  <si>
    <t>Compra de materiales de limpieza e insumos de cocina para uso de nuestra institución</t>
  </si>
  <si>
    <t>Servicio de mantenimiento al cableado estructurado para mejorar la comunicación y conexión de nuestra institución</t>
  </si>
  <si>
    <t>JM Danyel Technology</t>
  </si>
  <si>
    <t>Compra de impresora multifuncional paraw uso de nuestra  institución</t>
  </si>
  <si>
    <t>Messi, SRL</t>
  </si>
  <si>
    <t>Compra de material gastable de oficina para uso en nuestra institución</t>
  </si>
  <si>
    <t>B1500001238</t>
  </si>
  <si>
    <t>ESTADO DE CUENTA DE SUPLIDORES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</si>
</sst>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F0F0F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4" fillId="0" borderId="3" xfId="2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43" fontId="0" fillId="0" borderId="0" xfId="1" applyFont="1"/>
    <xf numFmtId="43" fontId="0" fillId="3" borderId="0" xfId="1" applyFont="1" applyFill="1"/>
    <xf numFmtId="0" fontId="10" fillId="0" borderId="0" xfId="0" applyFont="1"/>
    <xf numFmtId="44" fontId="10" fillId="0" borderId="0" xfId="0" applyNumberFormat="1" applyFont="1"/>
    <xf numFmtId="43" fontId="10" fillId="0" borderId="0" xfId="1" applyFont="1"/>
    <xf numFmtId="44" fontId="10" fillId="0" borderId="0" xfId="0" applyNumberFormat="1" applyFont="1" applyAlignment="1">
      <alignment horizontal="center"/>
    </xf>
    <xf numFmtId="44" fontId="4" fillId="0" borderId="12" xfId="2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44" fontId="0" fillId="0" borderId="0" xfId="0" applyNumberFormat="1"/>
    <xf numFmtId="43" fontId="0" fillId="0" borderId="0" xfId="1" applyFont="1" applyFill="1"/>
    <xf numFmtId="43" fontId="4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4" fontId="4" fillId="0" borderId="1" xfId="2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14" fontId="3" fillId="0" borderId="1" xfId="0" applyNumberFormat="1" applyFont="1" applyBorder="1" applyAlignment="1">
      <alignment horizontal="center" vertical="center" wrapText="1"/>
    </xf>
    <xf numFmtId="44" fontId="4" fillId="0" borderId="1" xfId="2" applyFont="1" applyFill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44" fontId="6" fillId="2" borderId="9" xfId="2" applyFont="1" applyFill="1" applyBorder="1" applyAlignment="1">
      <alignment horizontal="left"/>
    </xf>
    <xf numFmtId="44" fontId="6" fillId="2" borderId="9" xfId="0" applyNumberFormat="1" applyFont="1" applyFill="1" applyBorder="1"/>
    <xf numFmtId="44" fontId="6" fillId="2" borderId="10" xfId="0" applyNumberFormat="1" applyFont="1" applyFill="1" applyBorder="1"/>
    <xf numFmtId="0" fontId="3" fillId="0" borderId="8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wrapText="1"/>
    </xf>
    <xf numFmtId="44" fontId="4" fillId="0" borderId="9" xfId="2" applyFont="1" applyFill="1" applyBorder="1" applyAlignment="1">
      <alignment horizontal="center" vertical="center"/>
    </xf>
    <xf numFmtId="44" fontId="4" fillId="0" borderId="9" xfId="2" applyFont="1" applyFill="1" applyBorder="1" applyAlignment="1">
      <alignment horizontal="right" vertical="center" wrapText="1"/>
    </xf>
    <xf numFmtId="43" fontId="4" fillId="0" borderId="9" xfId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4" fontId="4" fillId="0" borderId="7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4" fontId="4" fillId="0" borderId="4" xfId="2" applyFont="1" applyFill="1" applyBorder="1" applyAlignment="1">
      <alignment horizontal="center" vertical="center"/>
    </xf>
    <xf numFmtId="44" fontId="4" fillId="0" borderId="1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wrapText="1"/>
    </xf>
    <xf numFmtId="44" fontId="4" fillId="0" borderId="7" xfId="2" applyFont="1" applyFill="1" applyBorder="1" applyAlignment="1">
      <alignment horizontal="right" vertical="center" wrapText="1"/>
    </xf>
    <xf numFmtId="43" fontId="4" fillId="0" borderId="7" xfId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top" wrapText="1"/>
    </xf>
    <xf numFmtId="14" fontId="3" fillId="0" borderId="17" xfId="0" applyNumberFormat="1" applyFont="1" applyBorder="1" applyAlignment="1">
      <alignment horizontal="center" vertical="top" wrapText="1"/>
    </xf>
    <xf numFmtId="44" fontId="4" fillId="0" borderId="17" xfId="2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44" fontId="4" fillId="0" borderId="7" xfId="2" applyFont="1" applyFill="1" applyBorder="1" applyAlignment="1">
      <alignment horizontal="center" vertical="center"/>
    </xf>
    <xf numFmtId="43" fontId="4" fillId="0" borderId="7" xfId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4" fontId="4" fillId="0" borderId="3" xfId="2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44" fontId="4" fillId="0" borderId="19" xfId="2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742949</xdr:colOff>
      <xdr:row>1</xdr:row>
      <xdr:rowOff>28575</xdr:rowOff>
    </xdr:from>
    <xdr:to>
      <xdr:col>2</xdr:col>
      <xdr:colOff>757518</xdr:colOff>
      <xdr:row>3</xdr:row>
      <xdr:rowOff>120889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30F1092-9FCA-4C91-8353-0B07C6B6B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49" y="28575"/>
          <a:ext cx="1114707" cy="5685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007C4-7893-4818-A38C-5E80FD81D02A}">
  <sheetPr>
    <pageSetUpPr fitToPage="1"/>
  </sheetPr>
  <dimension ref="B2:M50"/>
  <sheetViews>
    <sheetView tabSelected="1" zoomScale="80" zoomScaleNormal="80" workbookViewId="0">
      <selection activeCell="G28" sqref="G28:H28"/>
    </sheetView>
  </sheetViews>
  <sheetFormatPr baseColWidth="10" defaultRowHeight="15" x14ac:dyDescent="0.25"/>
  <cols>
    <col min="1" max="1" width="19.42578125" customWidth="1"/>
    <col min="2" max="2" width="16.5703125" customWidth="1"/>
    <col min="3" max="3" width="13.140625" customWidth="1"/>
    <col min="4" max="4" width="28.28515625" customWidth="1"/>
    <col min="5" max="5" width="43" customWidth="1"/>
    <col min="6" max="8" width="21" bestFit="1" customWidth="1"/>
    <col min="9" max="9" width="17.42578125" customWidth="1"/>
    <col min="10" max="10" width="21.140625" customWidth="1"/>
    <col min="11" max="11" width="14.140625" style="12" bestFit="1" customWidth="1"/>
    <col min="13" max="13" width="15" bestFit="1" customWidth="1"/>
    <col min="15" max="15" width="15" bestFit="1" customWidth="1"/>
  </cols>
  <sheetData>
    <row r="2" spans="2:11" ht="18.75" x14ac:dyDescent="0.3">
      <c r="B2" s="43" t="s">
        <v>17</v>
      </c>
      <c r="C2" s="43"/>
      <c r="D2" s="43"/>
      <c r="E2" s="43"/>
      <c r="F2" s="43"/>
      <c r="G2" s="43"/>
      <c r="H2" s="43"/>
      <c r="I2" s="43"/>
      <c r="J2" s="43"/>
    </row>
    <row r="3" spans="2:11" ht="18.75" x14ac:dyDescent="0.3">
      <c r="B3" s="43" t="s">
        <v>74</v>
      </c>
      <c r="C3" s="43"/>
      <c r="D3" s="43"/>
      <c r="E3" s="43"/>
      <c r="F3" s="43"/>
      <c r="G3" s="43"/>
      <c r="H3" s="43"/>
      <c r="I3" s="43"/>
      <c r="J3" s="43"/>
    </row>
    <row r="4" spans="2:11" ht="18.75" x14ac:dyDescent="0.3">
      <c r="B4" s="4"/>
      <c r="C4" s="4"/>
      <c r="D4" s="4"/>
      <c r="E4" s="4"/>
      <c r="F4" s="4"/>
      <c r="G4" s="4"/>
      <c r="H4" s="4"/>
      <c r="I4" s="4"/>
      <c r="J4" s="4"/>
    </row>
    <row r="5" spans="2:11" ht="19.5" thickBot="1" x14ac:dyDescent="0.35">
      <c r="B5" s="4"/>
      <c r="C5" s="4"/>
      <c r="D5" s="4"/>
      <c r="E5" s="4"/>
      <c r="F5" s="4"/>
      <c r="G5" s="4"/>
      <c r="H5" s="4"/>
      <c r="I5" s="4"/>
      <c r="J5" s="4"/>
    </row>
    <row r="6" spans="2:11" ht="32.25" thickBot="1" x14ac:dyDescent="0.3">
      <c r="B6" s="6" t="s">
        <v>7</v>
      </c>
      <c r="C6" s="7" t="s">
        <v>8</v>
      </c>
      <c r="D6" s="8" t="s">
        <v>9</v>
      </c>
      <c r="E6" s="8" t="s">
        <v>21</v>
      </c>
      <c r="F6" s="8" t="s">
        <v>10</v>
      </c>
      <c r="G6" s="7" t="s">
        <v>11</v>
      </c>
      <c r="H6" s="7" t="s">
        <v>12</v>
      </c>
      <c r="I6" s="7" t="s">
        <v>13</v>
      </c>
      <c r="J6" s="9" t="s">
        <v>14</v>
      </c>
    </row>
    <row r="7" spans="2:11" ht="27.75" customHeight="1" x14ac:dyDescent="0.25">
      <c r="B7" s="11" t="s">
        <v>25</v>
      </c>
      <c r="C7" s="10">
        <v>44848</v>
      </c>
      <c r="D7" s="47" t="s">
        <v>20</v>
      </c>
      <c r="E7" s="49" t="s">
        <v>26</v>
      </c>
      <c r="F7" s="45">
        <v>4000000</v>
      </c>
      <c r="G7" s="5">
        <v>800000</v>
      </c>
      <c r="H7" s="45">
        <f>+F7-(SUM(G7:G9))</f>
        <v>0</v>
      </c>
      <c r="I7" s="53"/>
      <c r="J7" s="51" t="s">
        <v>28</v>
      </c>
      <c r="K7" s="12">
        <f>SUM(G7:H8)</f>
        <v>2400000</v>
      </c>
    </row>
    <row r="8" spans="2:11" ht="36" customHeight="1" x14ac:dyDescent="0.25">
      <c r="B8" s="64" t="s">
        <v>24</v>
      </c>
      <c r="C8" s="65">
        <v>44914</v>
      </c>
      <c r="D8" s="48"/>
      <c r="E8" s="50"/>
      <c r="F8" s="46"/>
      <c r="G8" s="66">
        <v>1600000</v>
      </c>
      <c r="H8" s="46"/>
      <c r="I8" s="54"/>
      <c r="J8" s="52"/>
      <c r="K8" s="13">
        <f>F7-K7</f>
        <v>1600000</v>
      </c>
    </row>
    <row r="9" spans="2:11" ht="36" customHeight="1" thickBot="1" x14ac:dyDescent="0.3">
      <c r="B9" s="55" t="s">
        <v>45</v>
      </c>
      <c r="C9" s="56">
        <v>45170</v>
      </c>
      <c r="D9" s="48"/>
      <c r="E9" s="50"/>
      <c r="F9" s="46"/>
      <c r="G9" s="27">
        <v>1600000</v>
      </c>
      <c r="H9" s="46"/>
      <c r="I9" s="54"/>
      <c r="J9" s="52"/>
      <c r="K9" s="13"/>
    </row>
    <row r="10" spans="2:11" ht="38.25" customHeight="1" x14ac:dyDescent="0.25">
      <c r="B10" s="71" t="s">
        <v>46</v>
      </c>
      <c r="C10" s="72">
        <v>45170</v>
      </c>
      <c r="D10" s="47" t="s">
        <v>30</v>
      </c>
      <c r="E10" s="49" t="s">
        <v>34</v>
      </c>
      <c r="F10" s="45">
        <v>51000</v>
      </c>
      <c r="G10" s="73">
        <v>17000</v>
      </c>
      <c r="H10" s="45">
        <f>+F10-SUM(G10+G11)</f>
        <v>17000</v>
      </c>
      <c r="I10" s="53"/>
      <c r="J10" s="77" t="s">
        <v>0</v>
      </c>
      <c r="K10" s="21"/>
    </row>
    <row r="11" spans="2:11" ht="38.25" customHeight="1" thickBot="1" x14ac:dyDescent="0.3">
      <c r="B11" s="79" t="s">
        <v>47</v>
      </c>
      <c r="C11" s="80">
        <v>45184</v>
      </c>
      <c r="D11" s="48"/>
      <c r="E11" s="50"/>
      <c r="F11" s="46"/>
      <c r="G11" s="18">
        <v>17000</v>
      </c>
      <c r="H11" s="46"/>
      <c r="I11" s="54"/>
      <c r="J11" s="81"/>
      <c r="K11" s="21"/>
    </row>
    <row r="12" spans="2:11" ht="38.25" customHeight="1" x14ac:dyDescent="0.25">
      <c r="B12" s="71" t="s">
        <v>37</v>
      </c>
      <c r="C12" s="72">
        <v>45145</v>
      </c>
      <c r="D12" s="47" t="s">
        <v>38</v>
      </c>
      <c r="E12" s="49" t="s">
        <v>39</v>
      </c>
      <c r="F12" s="45">
        <v>412528</v>
      </c>
      <c r="G12" s="73">
        <v>82505.600000000006</v>
      </c>
      <c r="H12" s="45">
        <f>+F12-SUM(G12:G13)</f>
        <v>82505.599999999977</v>
      </c>
      <c r="I12" s="53"/>
      <c r="J12" s="77" t="s">
        <v>0</v>
      </c>
      <c r="K12" s="21"/>
    </row>
    <row r="13" spans="2:11" ht="38.25" customHeight="1" thickBot="1" x14ac:dyDescent="0.3">
      <c r="B13" s="74" t="s">
        <v>48</v>
      </c>
      <c r="C13" s="75">
        <v>45189</v>
      </c>
      <c r="D13" s="67"/>
      <c r="E13" s="68"/>
      <c r="F13" s="69"/>
      <c r="G13" s="76">
        <v>247516.79999999999</v>
      </c>
      <c r="H13" s="69"/>
      <c r="I13" s="70"/>
      <c r="J13" s="78"/>
      <c r="K13" s="21"/>
    </row>
    <row r="14" spans="2:11" ht="55.5" customHeight="1" thickBot="1" x14ac:dyDescent="0.3">
      <c r="B14" s="57" t="s">
        <v>31</v>
      </c>
      <c r="C14" s="58">
        <v>45127</v>
      </c>
      <c r="D14" s="59" t="s">
        <v>32</v>
      </c>
      <c r="E14" s="60" t="s">
        <v>33</v>
      </c>
      <c r="F14" s="41">
        <v>9000</v>
      </c>
      <c r="G14" s="61"/>
      <c r="H14" s="41">
        <f>+F14-G14</f>
        <v>9000</v>
      </c>
      <c r="I14" s="62"/>
      <c r="J14" s="63" t="s">
        <v>0</v>
      </c>
      <c r="K14" s="21"/>
    </row>
    <row r="15" spans="2:11" ht="55.5" customHeight="1" thickBot="1" x14ac:dyDescent="0.3">
      <c r="B15" s="33" t="s">
        <v>29</v>
      </c>
      <c r="C15" s="34"/>
      <c r="D15" s="35" t="s">
        <v>35</v>
      </c>
      <c r="E15" s="36" t="s">
        <v>36</v>
      </c>
      <c r="F15" s="37">
        <v>8614</v>
      </c>
      <c r="G15" s="38"/>
      <c r="H15" s="37">
        <f>+F15+G15</f>
        <v>8614</v>
      </c>
      <c r="I15" s="39"/>
      <c r="J15" s="40" t="s">
        <v>0</v>
      </c>
      <c r="K15" s="21"/>
    </row>
    <row r="16" spans="2:11" ht="48" thickBot="1" x14ac:dyDescent="0.3">
      <c r="B16" s="33" t="s">
        <v>29</v>
      </c>
      <c r="C16" s="34">
        <v>45139</v>
      </c>
      <c r="D16" s="35" t="s">
        <v>40</v>
      </c>
      <c r="E16" s="36" t="s">
        <v>41</v>
      </c>
      <c r="F16" s="37">
        <v>984000</v>
      </c>
      <c r="G16" s="38"/>
      <c r="H16" s="37">
        <f>+F16</f>
        <v>984000</v>
      </c>
      <c r="I16" s="39"/>
      <c r="J16" s="40" t="s">
        <v>0</v>
      </c>
      <c r="K16" s="21"/>
    </row>
    <row r="17" spans="2:13" ht="48" thickBot="1" x14ac:dyDescent="0.3">
      <c r="B17" s="33" t="s">
        <v>49</v>
      </c>
      <c r="C17" s="34">
        <v>45173</v>
      </c>
      <c r="D17" s="35" t="s">
        <v>43</v>
      </c>
      <c r="E17" s="36" t="s">
        <v>42</v>
      </c>
      <c r="F17" s="37">
        <v>2400</v>
      </c>
      <c r="G17" s="38">
        <v>2400</v>
      </c>
      <c r="H17" s="37">
        <f>+F17-G17</f>
        <v>0</v>
      </c>
      <c r="I17" s="39"/>
      <c r="J17" s="40" t="s">
        <v>28</v>
      </c>
      <c r="K17" s="21"/>
    </row>
    <row r="18" spans="2:13" ht="48" thickBot="1" x14ac:dyDescent="0.3">
      <c r="B18" s="82" t="s">
        <v>29</v>
      </c>
      <c r="C18" s="26">
        <v>45167</v>
      </c>
      <c r="D18" s="23" t="s">
        <v>29</v>
      </c>
      <c r="E18" s="25" t="s">
        <v>44</v>
      </c>
      <c r="F18" s="24">
        <v>1265000</v>
      </c>
      <c r="G18" s="27"/>
      <c r="H18" s="24">
        <v>1265000</v>
      </c>
      <c r="I18" s="22"/>
      <c r="J18" s="83" t="s">
        <v>0</v>
      </c>
      <c r="K18" s="21"/>
    </row>
    <row r="19" spans="2:13" ht="32.25" thickBot="1" x14ac:dyDescent="0.3">
      <c r="B19" s="33" t="s">
        <v>50</v>
      </c>
      <c r="C19" s="34">
        <v>45194</v>
      </c>
      <c r="D19" s="35" t="s">
        <v>51</v>
      </c>
      <c r="E19" s="36" t="s">
        <v>52</v>
      </c>
      <c r="F19" s="37">
        <v>19861</v>
      </c>
      <c r="G19" s="38">
        <f>+F19</f>
        <v>19861</v>
      </c>
      <c r="H19" s="37">
        <f>+F19-G19</f>
        <v>0</v>
      </c>
      <c r="I19" s="39"/>
      <c r="J19" s="40" t="s">
        <v>28</v>
      </c>
      <c r="K19" s="21"/>
    </row>
    <row r="20" spans="2:13" ht="32.25" thickBot="1" x14ac:dyDescent="0.3">
      <c r="B20" s="33" t="s">
        <v>53</v>
      </c>
      <c r="C20" s="34">
        <v>45184</v>
      </c>
      <c r="D20" s="35" t="s">
        <v>54</v>
      </c>
      <c r="E20" s="36" t="s">
        <v>55</v>
      </c>
      <c r="F20" s="37">
        <v>12432.6</v>
      </c>
      <c r="G20" s="38">
        <f>+F20</f>
        <v>12432.6</v>
      </c>
      <c r="H20" s="37">
        <f>+F20-G20</f>
        <v>0</v>
      </c>
      <c r="I20" s="39"/>
      <c r="J20" s="40" t="s">
        <v>28</v>
      </c>
      <c r="K20" s="21"/>
    </row>
    <row r="21" spans="2:13" ht="32.25" thickBot="1" x14ac:dyDescent="0.3">
      <c r="B21" s="33" t="s">
        <v>56</v>
      </c>
      <c r="C21" s="34">
        <v>45194</v>
      </c>
      <c r="D21" s="35" t="s">
        <v>57</v>
      </c>
      <c r="E21" s="36" t="s">
        <v>61</v>
      </c>
      <c r="F21" s="37">
        <v>12154</v>
      </c>
      <c r="G21" s="38">
        <f>+F21</f>
        <v>12154</v>
      </c>
      <c r="H21" s="37">
        <f>+F21-G21</f>
        <v>0</v>
      </c>
      <c r="I21" s="39"/>
      <c r="J21" s="40" t="s">
        <v>28</v>
      </c>
      <c r="K21" s="21"/>
    </row>
    <row r="22" spans="2:13" ht="32.25" thickBot="1" x14ac:dyDescent="0.3">
      <c r="B22" s="33" t="s">
        <v>59</v>
      </c>
      <c r="C22" s="34">
        <v>45190</v>
      </c>
      <c r="D22" s="35" t="s">
        <v>58</v>
      </c>
      <c r="E22" s="36" t="s">
        <v>60</v>
      </c>
      <c r="F22" s="37">
        <v>6665.8</v>
      </c>
      <c r="G22" s="38">
        <f>+F22</f>
        <v>6665.8</v>
      </c>
      <c r="H22" s="37">
        <f>+F22-G22</f>
        <v>0</v>
      </c>
      <c r="I22" s="39"/>
      <c r="J22" s="40" t="s">
        <v>28</v>
      </c>
      <c r="K22" s="21"/>
    </row>
    <row r="23" spans="2:13" ht="32.25" thickBot="1" x14ac:dyDescent="0.3">
      <c r="B23" s="33" t="s">
        <v>29</v>
      </c>
      <c r="C23" s="34">
        <v>45187</v>
      </c>
      <c r="D23" s="35" t="s">
        <v>63</v>
      </c>
      <c r="E23" s="36" t="s">
        <v>64</v>
      </c>
      <c r="F23" s="37">
        <v>204140</v>
      </c>
      <c r="G23" s="38"/>
      <c r="H23" s="37">
        <f>+F23-G23</f>
        <v>204140</v>
      </c>
      <c r="I23" s="39"/>
      <c r="J23" s="40" t="s">
        <v>0</v>
      </c>
      <c r="K23" s="21"/>
    </row>
    <row r="24" spans="2:13" ht="32.25" thickBot="1" x14ac:dyDescent="0.3">
      <c r="B24" s="33" t="s">
        <v>65</v>
      </c>
      <c r="C24" s="34">
        <v>45189</v>
      </c>
      <c r="D24" s="35" t="s">
        <v>66</v>
      </c>
      <c r="E24" s="36" t="s">
        <v>67</v>
      </c>
      <c r="F24" s="37">
        <v>63330.59</v>
      </c>
      <c r="G24" s="38">
        <v>63330.59</v>
      </c>
      <c r="H24" s="37">
        <f>+F24-G24</f>
        <v>0</v>
      </c>
      <c r="I24" s="39"/>
      <c r="J24" s="40" t="s">
        <v>28</v>
      </c>
      <c r="K24" s="21"/>
    </row>
    <row r="25" spans="2:13" ht="48" thickBot="1" x14ac:dyDescent="0.3">
      <c r="B25" s="33" t="s">
        <v>62</v>
      </c>
      <c r="C25" s="34">
        <v>45191</v>
      </c>
      <c r="D25" s="35" t="s">
        <v>63</v>
      </c>
      <c r="E25" s="36" t="s">
        <v>68</v>
      </c>
      <c r="F25" s="37">
        <v>118000</v>
      </c>
      <c r="G25" s="38">
        <v>118000</v>
      </c>
      <c r="H25" s="37">
        <f>+F25-G25</f>
        <v>0</v>
      </c>
      <c r="I25" s="39"/>
      <c r="J25" s="40" t="s">
        <v>28</v>
      </c>
      <c r="K25" s="21"/>
    </row>
    <row r="26" spans="2:13" ht="32.25" thickBot="1" x14ac:dyDescent="0.3">
      <c r="B26" s="33" t="s">
        <v>73</v>
      </c>
      <c r="C26" s="34">
        <v>45196</v>
      </c>
      <c r="D26" s="35" t="s">
        <v>69</v>
      </c>
      <c r="E26" s="36" t="s">
        <v>70</v>
      </c>
      <c r="F26" s="37">
        <v>130540</v>
      </c>
      <c r="G26" s="38">
        <f>+F26</f>
        <v>130540</v>
      </c>
      <c r="H26" s="37">
        <f>+F26-G26</f>
        <v>0</v>
      </c>
      <c r="I26" s="39"/>
      <c r="J26" s="40" t="s">
        <v>28</v>
      </c>
      <c r="K26" s="21"/>
    </row>
    <row r="27" spans="2:13" ht="32.25" thickBot="1" x14ac:dyDescent="0.3">
      <c r="B27" s="57" t="s">
        <v>29</v>
      </c>
      <c r="C27" s="26">
        <v>45197</v>
      </c>
      <c r="D27" s="23" t="s">
        <v>71</v>
      </c>
      <c r="E27" s="25" t="s">
        <v>72</v>
      </c>
      <c r="F27" s="24">
        <v>50851.44</v>
      </c>
      <c r="G27" s="27"/>
      <c r="H27" s="41">
        <f>+F27-G27</f>
        <v>50851.44</v>
      </c>
      <c r="I27" s="22"/>
      <c r="J27" s="63" t="s">
        <v>0</v>
      </c>
      <c r="K27" s="21"/>
    </row>
    <row r="28" spans="2:13" ht="19.5" thickBot="1" x14ac:dyDescent="0.35">
      <c r="B28" s="28"/>
      <c r="C28" s="29"/>
      <c r="D28" s="29" t="s">
        <v>1</v>
      </c>
      <c r="E28" s="29"/>
      <c r="F28" s="30">
        <f>+SUM(F7:F27)</f>
        <v>7350517.4299999997</v>
      </c>
      <c r="G28" s="30">
        <f t="shared" ref="G28:H28" si="0">+SUM(G7:G27)</f>
        <v>4729406.3899999997</v>
      </c>
      <c r="H28" s="30">
        <f t="shared" si="0"/>
        <v>2621111.04</v>
      </c>
      <c r="I28" s="31"/>
      <c r="J28" s="32"/>
      <c r="M28" s="20"/>
    </row>
    <row r="29" spans="2:13" s="14" customFormat="1" x14ac:dyDescent="0.25">
      <c r="F29" s="16">
        <f ca="1">F28-SUM(F7:F327)</f>
        <v>0</v>
      </c>
      <c r="G29" s="16">
        <f>G28-SUM(G7:G27)</f>
        <v>0</v>
      </c>
      <c r="H29" s="16">
        <f>H28-SUM(H7:H27)</f>
        <v>0</v>
      </c>
      <c r="I29" s="15"/>
      <c r="K29" s="16"/>
      <c r="M29" s="15"/>
    </row>
    <row r="30" spans="2:13" s="14" customFormat="1" x14ac:dyDescent="0.25">
      <c r="F30" s="16"/>
      <c r="G30" s="16"/>
      <c r="H30" s="16"/>
      <c r="I30" s="15"/>
      <c r="K30" s="16"/>
    </row>
    <row r="31" spans="2:13" x14ac:dyDescent="0.25">
      <c r="B31" s="1"/>
      <c r="D31" s="3" t="s">
        <v>2</v>
      </c>
      <c r="E31" s="1"/>
      <c r="H31" s="44" t="s">
        <v>18</v>
      </c>
      <c r="I31" s="44"/>
      <c r="L31" s="20"/>
    </row>
    <row r="32" spans="2:13" s="14" customFormat="1" x14ac:dyDescent="0.25">
      <c r="G32" s="17"/>
      <c r="H32" s="17"/>
      <c r="K32" s="16"/>
    </row>
    <row r="33" spans="2:9" x14ac:dyDescent="0.25">
      <c r="B33" s="1"/>
      <c r="D33" s="1" t="s">
        <v>4</v>
      </c>
      <c r="E33" s="1"/>
      <c r="F33" s="1"/>
      <c r="G33" s="1"/>
      <c r="H33" s="42" t="s">
        <v>15</v>
      </c>
      <c r="I33" s="42"/>
    </row>
    <row r="34" spans="2:9" x14ac:dyDescent="0.25">
      <c r="B34" s="1"/>
      <c r="D34" s="3" t="s">
        <v>5</v>
      </c>
      <c r="E34" s="3"/>
      <c r="F34" s="3"/>
      <c r="G34" s="3"/>
      <c r="H34" s="44" t="s">
        <v>23</v>
      </c>
      <c r="I34" s="44"/>
    </row>
    <row r="35" spans="2:9" x14ac:dyDescent="0.25">
      <c r="B35" s="1"/>
      <c r="D35" s="1" t="s">
        <v>6</v>
      </c>
      <c r="E35" s="44" t="s">
        <v>3</v>
      </c>
      <c r="F35" s="44"/>
      <c r="G35" s="44"/>
      <c r="H35" s="42" t="s">
        <v>16</v>
      </c>
      <c r="I35" s="42"/>
    </row>
    <row r="37" spans="2:9" x14ac:dyDescent="0.25">
      <c r="C37" s="2"/>
      <c r="E37" s="42" t="s">
        <v>27</v>
      </c>
      <c r="F37" s="42"/>
      <c r="G37" s="42"/>
    </row>
    <row r="38" spans="2:9" x14ac:dyDescent="0.25">
      <c r="E38" s="44" t="s">
        <v>22</v>
      </c>
      <c r="F38" s="44"/>
      <c r="G38" s="44"/>
    </row>
    <row r="39" spans="2:9" x14ac:dyDescent="0.25">
      <c r="E39" s="42" t="s">
        <v>19</v>
      </c>
      <c r="F39" s="42"/>
      <c r="G39" s="42"/>
    </row>
    <row r="50" spans="4:4" x14ac:dyDescent="0.25">
      <c r="D50" s="19"/>
    </row>
  </sheetData>
  <mergeCells count="28">
    <mergeCell ref="J12:J13"/>
    <mergeCell ref="D12:D13"/>
    <mergeCell ref="E12:E13"/>
    <mergeCell ref="F12:F13"/>
    <mergeCell ref="H12:H13"/>
    <mergeCell ref="I12:I13"/>
    <mergeCell ref="J7:J9"/>
    <mergeCell ref="D10:D11"/>
    <mergeCell ref="E10:E11"/>
    <mergeCell ref="F10:F11"/>
    <mergeCell ref="H10:H11"/>
    <mergeCell ref="J10:J11"/>
    <mergeCell ref="I10:I11"/>
    <mergeCell ref="D7:D9"/>
    <mergeCell ref="E7:E9"/>
    <mergeCell ref="F7:F9"/>
    <mergeCell ref="H7:H9"/>
    <mergeCell ref="I7:I9"/>
    <mergeCell ref="E39:G39"/>
    <mergeCell ref="B2:J2"/>
    <mergeCell ref="E35:G35"/>
    <mergeCell ref="E38:G38"/>
    <mergeCell ref="H31:I31"/>
    <mergeCell ref="H33:I33"/>
    <mergeCell ref="H34:I34"/>
    <mergeCell ref="H35:I35"/>
    <mergeCell ref="B3:J3"/>
    <mergeCell ref="E37:G37"/>
  </mergeCells>
  <phoneticPr fontId="9" type="noConversion"/>
  <printOptions horizontalCentered="1"/>
  <pageMargins left="0.70866141732283472" right="0.70866141732283472" top="7.874015748031496E-2" bottom="0.19685039370078741" header="0.31496062992125984" footer="0.31496062992125984"/>
  <pageSetup scale="5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A3CB9B642AD124590A67CFFE905258D" ma:contentTypeVersion="3" ma:contentTypeDescription="Crear nuevo documento." ma:contentTypeScope="" ma:versionID="6002f6981f18161b474ff266e52814b3">
  <xsd:schema xmlns:xsd="http://www.w3.org/2001/XMLSchema" xmlns:xs="http://www.w3.org/2001/XMLSchema" xmlns:p="http://schemas.microsoft.com/office/2006/metadata/properties" xmlns:ns3="42304b5e-f246-4d7e-8213-6a956cdd4307" targetNamespace="http://schemas.microsoft.com/office/2006/metadata/properties" ma:root="true" ma:fieldsID="32249517151efdd1afd6e92a451a36c2" ns3:_="">
    <xsd:import namespace="42304b5e-f246-4d7e-8213-6a956cdd43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4b5e-f246-4d7e-8213-6a956cdd4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2304b5e-f246-4d7e-8213-6a956cdd4307" xsi:nil="true"/>
  </documentManagement>
</p:properties>
</file>

<file path=customXml/itemProps1.xml><?xml version="1.0" encoding="utf-8"?>
<ds:datastoreItem xmlns:ds="http://schemas.openxmlformats.org/officeDocument/2006/customXml" ds:itemID="{D01C5C27-A9B8-4339-B910-0804C1D1F3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4b5e-f246-4d7e-8213-6a956cdd4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E90F63-2765-4596-8576-F3AD9C862AA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90B7B8-1115-4E8E-940C-2B33344A24FF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42304b5e-f246-4d7e-8213-6a956cdd430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Hoja1</vt:lpstr>
      <vt:lpstr>Hoja1!_Hlk8305286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de Compras</dc:creator>
  <cp:lastModifiedBy>Anafranc De los Santos</cp:lastModifiedBy>
  <cp:lastPrinted>2023-10-09T14:51:12Z</cp:lastPrinted>
  <dcterms:created xsi:type="dcterms:W3CDTF">2021-12-03T13:19:11Z</dcterms:created>
  <dcterms:modified xsi:type="dcterms:W3CDTF">2023-10-09T14:52:32Z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0x0101007A3CB9B642AD124590A67CFFE905258D</vt:lpwstr>
  </property>
</Properties>
</file>