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0.0.229\coniaf\Contabilidad\Dell Compartido\CUENTAS POR PAGAR, AÑO 2022-2023\CUENTAS POR PAGAR, JUNIO-DICIEMBRE 2022\"/>
    </mc:Choice>
  </mc:AlternateContent>
  <xr:revisionPtr revIDLastSave="0" documentId="13_ncr:1_{C26CE8EF-5979-4BDF-ADFC-3E75FD3E1BF8}" xr6:coauthVersionLast="47" xr6:coauthVersionMax="47" xr10:uidLastSave="{00000000-0000-0000-0000-000000000000}"/>
  <bookViews>
    <workbookView xWindow="-120" yWindow="-120" windowWidth="29040" windowHeight="15720" firstSheet="7" activeTab="8" xr2:uid="{00000000-000D-0000-FFFF-FFFF00000000}"/>
  </bookViews>
  <sheets>
    <sheet name="CXP -MARZO - 2023  " sheetId="319" r:id="rId1"/>
    <sheet name="C X P - MARZO- 2023.CGR  " sheetId="318" r:id="rId2"/>
    <sheet name="C X P - MARZO.- 2023   " sheetId="317" r:id="rId3"/>
    <sheet name="CXP - FEBRERO - 2023 " sheetId="316" r:id="rId4"/>
    <sheet name="C X P - FEBRERO- 2023.CGR " sheetId="315" r:id="rId5"/>
    <sheet name="C X P - FEBRERO.- 2023   " sheetId="314" r:id="rId6"/>
    <sheet name="CXP - ENERO - 2023" sheetId="313" r:id="rId7"/>
    <sheet name="C X P - ENERO- 2023.CGR " sheetId="312" r:id="rId8"/>
    <sheet name="C X P - ENERO.- 2023  " sheetId="311" r:id="rId9"/>
    <sheet name="CXP - DICIEMBRE - 2022  " sheetId="310" r:id="rId10"/>
    <sheet name="C X P - DICIEMBRE- 2022.CGRD " sheetId="309" r:id="rId11"/>
    <sheet name="C X P - DICIEMBRE.- 2022  " sheetId="308" r:id="rId12"/>
  </sheets>
  <externalReferences>
    <externalReference r:id="rId13"/>
  </externalReferences>
  <definedNames>
    <definedName name="_xlnm._FilterDatabase" localSheetId="10" hidden="1">'C X P - DICIEMBRE- 2022.CGRD '!$A$6:$FNV$35</definedName>
    <definedName name="_xlnm._FilterDatabase" localSheetId="11" hidden="1">'C X P - DICIEMBRE.- 2022  '!$A$5:$FRP$34</definedName>
    <definedName name="_xlnm._FilterDatabase" localSheetId="7" hidden="1">'C X P - ENERO- 2023.CGR '!$A$6:$FNV$35</definedName>
    <definedName name="_xlnm._FilterDatabase" localSheetId="8" hidden="1">'C X P - ENERO.- 2023  '!$A$5:$FRP$34</definedName>
    <definedName name="_xlnm._FilterDatabase" localSheetId="4" hidden="1">'C X P - FEBRERO- 2023.CGR '!$A$6:$FNV$32</definedName>
    <definedName name="_xlnm._FilterDatabase" localSheetId="5" hidden="1">'C X P - FEBRERO.- 2023   '!$A$5:$FRP$31</definedName>
    <definedName name="_xlnm._FilterDatabase" localSheetId="1" hidden="1">'C X P - MARZO- 2023.CGR  '!$A$6:$FNV$32</definedName>
    <definedName name="_xlnm._FilterDatabase" localSheetId="2" hidden="1">'C X P - MARZO.- 2023   '!$A$5:$FRQ$31</definedName>
    <definedName name="_xlnm._FilterDatabase" localSheetId="9" hidden="1">'CXP - DICIEMBRE - 2022  '!$A$6:$K$14</definedName>
    <definedName name="_xlnm._FilterDatabase" localSheetId="6" hidden="1">'CXP - ENERO - 2023'!$A$6:$K$14</definedName>
    <definedName name="_xlnm._FilterDatabase" localSheetId="3" hidden="1">'CXP - FEBRERO - 2023 '!$A$6:$K$14</definedName>
    <definedName name="_xlnm._FilterDatabase" localSheetId="0" hidden="1">'CXP -MARZO - 2023  '!$A$6:$K$14</definedName>
    <definedName name="_xlnm.Print_Area" localSheetId="10">'C X P - DICIEMBRE- 2022.CGRD '!$C$1:$J$38</definedName>
    <definedName name="_xlnm.Print_Area" localSheetId="11">'C X P - DICIEMBRE.- 2022  '!$A$1:$J$39</definedName>
    <definedName name="_xlnm.Print_Area" localSheetId="7">'C X P - ENERO- 2023.CGR '!$C$1:$J$38</definedName>
    <definedName name="_xlnm.Print_Area" localSheetId="8">'C X P - ENERO.- 2023  '!$A$1:$J$39</definedName>
    <definedName name="_xlnm.Print_Area" localSheetId="4">'C X P - FEBRERO- 2023.CGR '!$C$1:$J$35</definedName>
    <definedName name="_xlnm.Print_Area" localSheetId="5">'C X P - FEBRERO.- 2023   '!$A$1:$J$36</definedName>
    <definedName name="_xlnm.Print_Area" localSheetId="1">'C X P - MARZO- 2023.CGR  '!$C$1:$J$35</definedName>
    <definedName name="_xlnm.Print_Area" localSheetId="2">'C X P - MARZO.- 2023   '!$A$1:$J$36</definedName>
    <definedName name="_xlnm.Print_Area" localSheetId="9">'CXP - DICIEMBRE - 2022  '!$A$1:$K$19</definedName>
    <definedName name="_xlnm.Print_Area" localSheetId="6">'CXP - ENERO - 2023'!$A$1:$K$19</definedName>
    <definedName name="_xlnm.Print_Area" localSheetId="3">'CXP - FEBRERO - 2023 '!$A$1:$K$19</definedName>
    <definedName name="_xlnm.Print_Area" localSheetId="0">'CXP -MARZO - 2023  '!$A$1:$K$19</definedName>
    <definedName name="_xlnm.Print_Titles" localSheetId="10">'C X P - DICIEMBRE- 2022.CGRD '!$2:$6</definedName>
    <definedName name="_xlnm.Print_Titles" localSheetId="11">'C X P - DICIEMBRE.- 2022  '!$1:$5</definedName>
    <definedName name="_xlnm.Print_Titles" localSheetId="7">'C X P - ENERO- 2023.CGR '!$2:$6</definedName>
    <definedName name="_xlnm.Print_Titles" localSheetId="8">'C X P - ENERO.- 2023  '!$1:$5</definedName>
    <definedName name="_xlnm.Print_Titles" localSheetId="4">'C X P - FEBRERO- 2023.CGR '!$2:$6</definedName>
    <definedName name="_xlnm.Print_Titles" localSheetId="5">'C X P - FEBRERO.- 2023   '!$1:$5</definedName>
    <definedName name="_xlnm.Print_Titles" localSheetId="1">'C X P - MARZO- 2023.CGR  '!$2:$6</definedName>
    <definedName name="_xlnm.Print_Titles" localSheetId="2">'C X P - MARZO.- 2023   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7" i="317" l="1"/>
  <c r="E15" i="319"/>
  <c r="G12" i="319"/>
  <c r="G7" i="319"/>
  <c r="G15" i="319" s="1"/>
  <c r="H23" i="318"/>
  <c r="G23" i="318"/>
  <c r="F23" i="318"/>
  <c r="E23" i="318"/>
  <c r="D23" i="318"/>
  <c r="C23" i="318"/>
  <c r="H22" i="318"/>
  <c r="G22" i="318"/>
  <c r="F22" i="318"/>
  <c r="E22" i="318"/>
  <c r="D22" i="318"/>
  <c r="C22" i="318"/>
  <c r="I21" i="318"/>
  <c r="H21" i="318"/>
  <c r="G21" i="318"/>
  <c r="F21" i="318"/>
  <c r="E21" i="318"/>
  <c r="D21" i="318"/>
  <c r="C21" i="318"/>
  <c r="I20" i="318"/>
  <c r="H20" i="318"/>
  <c r="G20" i="318"/>
  <c r="F20" i="318"/>
  <c r="E20" i="318"/>
  <c r="D20" i="318"/>
  <c r="C20" i="318"/>
  <c r="I19" i="318"/>
  <c r="H19" i="318"/>
  <c r="G19" i="318"/>
  <c r="F19" i="318"/>
  <c r="E19" i="318"/>
  <c r="D19" i="318"/>
  <c r="C19" i="318"/>
  <c r="I18" i="318"/>
  <c r="H18" i="318"/>
  <c r="G18" i="318"/>
  <c r="F18" i="318"/>
  <c r="E18" i="318"/>
  <c r="D18" i="318"/>
  <c r="C18" i="318"/>
  <c r="I17" i="318"/>
  <c r="H17" i="318"/>
  <c r="G17" i="318"/>
  <c r="F17" i="318"/>
  <c r="E17" i="318"/>
  <c r="D17" i="318"/>
  <c r="C17" i="318"/>
  <c r="I16" i="318"/>
  <c r="H16" i="318"/>
  <c r="G16" i="318"/>
  <c r="F16" i="318"/>
  <c r="E16" i="318"/>
  <c r="D16" i="318"/>
  <c r="C16" i="318"/>
  <c r="I15" i="318"/>
  <c r="H15" i="318"/>
  <c r="G15" i="318"/>
  <c r="F15" i="318"/>
  <c r="E15" i="318"/>
  <c r="D15" i="318"/>
  <c r="C15" i="318"/>
  <c r="I14" i="318"/>
  <c r="H14" i="318"/>
  <c r="G14" i="318"/>
  <c r="F14" i="318"/>
  <c r="E14" i="318"/>
  <c r="D14" i="318"/>
  <c r="C14" i="318"/>
  <c r="I13" i="318"/>
  <c r="H13" i="318"/>
  <c r="G13" i="318"/>
  <c r="F13" i="318"/>
  <c r="E13" i="318"/>
  <c r="D13" i="318"/>
  <c r="C13" i="318"/>
  <c r="I12" i="318"/>
  <c r="H12" i="318"/>
  <c r="G12" i="318"/>
  <c r="F12" i="318"/>
  <c r="E12" i="318"/>
  <c r="D12" i="318"/>
  <c r="C12" i="318"/>
  <c r="I11" i="318"/>
  <c r="H11" i="318"/>
  <c r="G11" i="318"/>
  <c r="F11" i="318"/>
  <c r="E11" i="318"/>
  <c r="D11" i="318"/>
  <c r="C11" i="318"/>
  <c r="I10" i="318"/>
  <c r="H10" i="318"/>
  <c r="G10" i="318"/>
  <c r="F10" i="318"/>
  <c r="E10" i="318"/>
  <c r="D10" i="318"/>
  <c r="C10" i="318"/>
  <c r="I9" i="318"/>
  <c r="H9" i="318"/>
  <c r="G9" i="318"/>
  <c r="F9" i="318"/>
  <c r="E9" i="318"/>
  <c r="D9" i="318"/>
  <c r="C9" i="318"/>
  <c r="I8" i="318"/>
  <c r="H8" i="318"/>
  <c r="G8" i="318"/>
  <c r="F8" i="318"/>
  <c r="E8" i="318"/>
  <c r="D8" i="318"/>
  <c r="C8" i="318"/>
  <c r="I7" i="318"/>
  <c r="I32" i="318" s="1"/>
  <c r="H7" i="318"/>
  <c r="H32" i="318" s="1"/>
  <c r="G7" i="318"/>
  <c r="G32" i="318" s="1"/>
  <c r="F7" i="318"/>
  <c r="E7" i="318"/>
  <c r="D7" i="318"/>
  <c r="C7" i="318"/>
  <c r="F67" i="317"/>
  <c r="I66" i="317"/>
  <c r="I68" i="317" s="1"/>
  <c r="F66" i="317"/>
  <c r="F68" i="317" s="1"/>
  <c r="I61" i="317"/>
  <c r="F61" i="317"/>
  <c r="I60" i="317"/>
  <c r="I62" i="317" s="1"/>
  <c r="F60" i="317"/>
  <c r="F62" i="317" s="1"/>
  <c r="E31" i="317"/>
  <c r="F30" i="317"/>
  <c r="F29" i="317"/>
  <c r="F28" i="317"/>
  <c r="F26" i="317"/>
  <c r="F25" i="317"/>
  <c r="F24" i="317"/>
  <c r="F23" i="317"/>
  <c r="F22" i="317"/>
  <c r="F20" i="317"/>
  <c r="F19" i="317"/>
  <c r="F18" i="317"/>
  <c r="F17" i="317"/>
  <c r="F15" i="317"/>
  <c r="F14" i="317"/>
  <c r="F13" i="317"/>
  <c r="F12" i="317"/>
  <c r="F11" i="317"/>
  <c r="F10" i="317"/>
  <c r="F9" i="317"/>
  <c r="F8" i="317"/>
  <c r="F7" i="317"/>
  <c r="F6" i="317"/>
  <c r="D27" i="314"/>
  <c r="E15" i="316"/>
  <c r="G12" i="316"/>
  <c r="G15" i="316" s="1"/>
  <c r="G7" i="316"/>
  <c r="H23" i="315"/>
  <c r="G23" i="315"/>
  <c r="F23" i="315"/>
  <c r="E23" i="315"/>
  <c r="D23" i="315"/>
  <c r="C23" i="315"/>
  <c r="H22" i="315"/>
  <c r="G22" i="315"/>
  <c r="F22" i="315"/>
  <c r="E22" i="315"/>
  <c r="D22" i="315"/>
  <c r="C22" i="315"/>
  <c r="I21" i="315"/>
  <c r="H21" i="315"/>
  <c r="G21" i="315"/>
  <c r="F21" i="315"/>
  <c r="E21" i="315"/>
  <c r="D21" i="315"/>
  <c r="C21" i="315"/>
  <c r="I20" i="315"/>
  <c r="H20" i="315"/>
  <c r="G20" i="315"/>
  <c r="F20" i="315"/>
  <c r="E20" i="315"/>
  <c r="D20" i="315"/>
  <c r="C20" i="315"/>
  <c r="I19" i="315"/>
  <c r="H19" i="315"/>
  <c r="G19" i="315"/>
  <c r="F19" i="315"/>
  <c r="E19" i="315"/>
  <c r="D19" i="315"/>
  <c r="C19" i="315"/>
  <c r="I18" i="315"/>
  <c r="H18" i="315"/>
  <c r="G18" i="315"/>
  <c r="F18" i="315"/>
  <c r="E18" i="315"/>
  <c r="D18" i="315"/>
  <c r="C18" i="315"/>
  <c r="I17" i="315"/>
  <c r="H17" i="315"/>
  <c r="G17" i="315"/>
  <c r="F17" i="315"/>
  <c r="E17" i="315"/>
  <c r="D17" i="315"/>
  <c r="C17" i="315"/>
  <c r="I16" i="315"/>
  <c r="H16" i="315"/>
  <c r="G16" i="315"/>
  <c r="F16" i="315"/>
  <c r="E16" i="315"/>
  <c r="D16" i="315"/>
  <c r="C16" i="315"/>
  <c r="I15" i="315"/>
  <c r="H15" i="315"/>
  <c r="G15" i="315"/>
  <c r="F15" i="315"/>
  <c r="E15" i="315"/>
  <c r="D15" i="315"/>
  <c r="C15" i="315"/>
  <c r="I14" i="315"/>
  <c r="H14" i="315"/>
  <c r="G14" i="315"/>
  <c r="F14" i="315"/>
  <c r="E14" i="315"/>
  <c r="D14" i="315"/>
  <c r="C14" i="315"/>
  <c r="I13" i="315"/>
  <c r="H13" i="315"/>
  <c r="G13" i="315"/>
  <c r="F13" i="315"/>
  <c r="E13" i="315"/>
  <c r="D13" i="315"/>
  <c r="C13" i="315"/>
  <c r="I12" i="315"/>
  <c r="H12" i="315"/>
  <c r="G12" i="315"/>
  <c r="F12" i="315"/>
  <c r="E12" i="315"/>
  <c r="D12" i="315"/>
  <c r="C12" i="315"/>
  <c r="I11" i="315"/>
  <c r="H11" i="315"/>
  <c r="G11" i="315"/>
  <c r="F11" i="315"/>
  <c r="E11" i="315"/>
  <c r="D11" i="315"/>
  <c r="C11" i="315"/>
  <c r="I10" i="315"/>
  <c r="H10" i="315"/>
  <c r="G10" i="315"/>
  <c r="F10" i="315"/>
  <c r="E10" i="315"/>
  <c r="D10" i="315"/>
  <c r="C10" i="315"/>
  <c r="I9" i="315"/>
  <c r="H9" i="315"/>
  <c r="G9" i="315"/>
  <c r="F9" i="315"/>
  <c r="E9" i="315"/>
  <c r="D9" i="315"/>
  <c r="C9" i="315"/>
  <c r="I8" i="315"/>
  <c r="H8" i="315"/>
  <c r="G8" i="315"/>
  <c r="F8" i="315"/>
  <c r="E8" i="315"/>
  <c r="D8" i="315"/>
  <c r="C8" i="315"/>
  <c r="I7" i="315"/>
  <c r="H7" i="315"/>
  <c r="G7" i="315"/>
  <c r="F7" i="315"/>
  <c r="E7" i="315"/>
  <c r="D7" i="315"/>
  <c r="C7" i="315"/>
  <c r="F22" i="314"/>
  <c r="F67" i="314"/>
  <c r="I66" i="314"/>
  <c r="I68" i="314" s="1"/>
  <c r="F66" i="314"/>
  <c r="F68" i="314" s="1"/>
  <c r="I61" i="314"/>
  <c r="F61" i="314"/>
  <c r="I60" i="314"/>
  <c r="I62" i="314" s="1"/>
  <c r="F60" i="314"/>
  <c r="F62" i="314" s="1"/>
  <c r="E31" i="314"/>
  <c r="D31" i="314"/>
  <c r="F30" i="314"/>
  <c r="F29" i="314"/>
  <c r="F28" i="314"/>
  <c r="F26" i="314"/>
  <c r="F25" i="314"/>
  <c r="F24" i="314"/>
  <c r="F23" i="314"/>
  <c r="F20" i="314"/>
  <c r="F19" i="314"/>
  <c r="F18" i="314"/>
  <c r="F17" i="314"/>
  <c r="F15" i="314"/>
  <c r="F14" i="314"/>
  <c r="F13" i="314"/>
  <c r="F12" i="314"/>
  <c r="F11" i="314"/>
  <c r="F10" i="314"/>
  <c r="F9" i="314"/>
  <c r="F8" i="314"/>
  <c r="F7" i="314"/>
  <c r="F6" i="314"/>
  <c r="L68" i="317" l="1"/>
  <c r="L62" i="317"/>
  <c r="L70" i="317" s="1"/>
  <c r="F31" i="314"/>
  <c r="I32" i="315"/>
  <c r="G32" i="315"/>
  <c r="H32" i="315"/>
  <c r="K68" i="314"/>
  <c r="K62" i="314"/>
  <c r="K70" i="314" s="1"/>
  <c r="L70" i="314" l="1"/>
  <c r="E34" i="311"/>
  <c r="G15" i="313"/>
  <c r="E15" i="313"/>
  <c r="G12" i="313"/>
  <c r="G7" i="313"/>
  <c r="H23" i="312"/>
  <c r="G23" i="312"/>
  <c r="F23" i="312"/>
  <c r="E23" i="312"/>
  <c r="D23" i="312"/>
  <c r="C23" i="312"/>
  <c r="H22" i="312"/>
  <c r="G22" i="312"/>
  <c r="F22" i="312"/>
  <c r="E22" i="312"/>
  <c r="D22" i="312"/>
  <c r="C22" i="312"/>
  <c r="I21" i="312"/>
  <c r="H21" i="312"/>
  <c r="G21" i="312"/>
  <c r="F21" i="312"/>
  <c r="E21" i="312"/>
  <c r="D21" i="312"/>
  <c r="C21" i="312"/>
  <c r="I20" i="312"/>
  <c r="H20" i="312"/>
  <c r="G20" i="312"/>
  <c r="F20" i="312"/>
  <c r="E20" i="312"/>
  <c r="D20" i="312"/>
  <c r="C20" i="312"/>
  <c r="I19" i="312"/>
  <c r="H19" i="312"/>
  <c r="G19" i="312"/>
  <c r="F19" i="312"/>
  <c r="E19" i="312"/>
  <c r="D19" i="312"/>
  <c r="C19" i="312"/>
  <c r="I18" i="312"/>
  <c r="H18" i="312"/>
  <c r="G18" i="312"/>
  <c r="F18" i="312"/>
  <c r="E18" i="312"/>
  <c r="D18" i="312"/>
  <c r="C18" i="312"/>
  <c r="I17" i="312"/>
  <c r="H17" i="312"/>
  <c r="G17" i="312"/>
  <c r="F17" i="312"/>
  <c r="E17" i="312"/>
  <c r="D17" i="312"/>
  <c r="C17" i="312"/>
  <c r="I16" i="312"/>
  <c r="H16" i="312"/>
  <c r="G16" i="312"/>
  <c r="F16" i="312"/>
  <c r="E16" i="312"/>
  <c r="D16" i="312"/>
  <c r="C16" i="312"/>
  <c r="I15" i="312"/>
  <c r="H15" i="312"/>
  <c r="G15" i="312"/>
  <c r="F15" i="312"/>
  <c r="E15" i="312"/>
  <c r="D15" i="312"/>
  <c r="C15" i="312"/>
  <c r="I14" i="312"/>
  <c r="H14" i="312"/>
  <c r="G14" i="312"/>
  <c r="F14" i="312"/>
  <c r="E14" i="312"/>
  <c r="D14" i="312"/>
  <c r="C14" i="312"/>
  <c r="I13" i="312"/>
  <c r="H13" i="312"/>
  <c r="G13" i="312"/>
  <c r="F13" i="312"/>
  <c r="E13" i="312"/>
  <c r="D13" i="312"/>
  <c r="C13" i="312"/>
  <c r="I12" i="312"/>
  <c r="H12" i="312"/>
  <c r="G12" i="312"/>
  <c r="F12" i="312"/>
  <c r="E12" i="312"/>
  <c r="D12" i="312"/>
  <c r="C12" i="312"/>
  <c r="I11" i="312"/>
  <c r="H11" i="312"/>
  <c r="G11" i="312"/>
  <c r="F11" i="312"/>
  <c r="E11" i="312"/>
  <c r="D11" i="312"/>
  <c r="C11" i="312"/>
  <c r="I10" i="312"/>
  <c r="H10" i="312"/>
  <c r="G10" i="312"/>
  <c r="F10" i="312"/>
  <c r="E10" i="312"/>
  <c r="D10" i="312"/>
  <c r="C10" i="312"/>
  <c r="I9" i="312"/>
  <c r="H9" i="312"/>
  <c r="G9" i="312"/>
  <c r="F9" i="312"/>
  <c r="E9" i="312"/>
  <c r="D9" i="312"/>
  <c r="C9" i="312"/>
  <c r="I8" i="312"/>
  <c r="H8" i="312"/>
  <c r="G8" i="312"/>
  <c r="F8" i="312"/>
  <c r="E8" i="312"/>
  <c r="D8" i="312"/>
  <c r="C8" i="312"/>
  <c r="I7" i="312"/>
  <c r="H7" i="312"/>
  <c r="G7" i="312"/>
  <c r="F7" i="312"/>
  <c r="E7" i="312"/>
  <c r="D7" i="312"/>
  <c r="C7" i="312"/>
  <c r="F70" i="311"/>
  <c r="I69" i="311"/>
  <c r="I71" i="311" s="1"/>
  <c r="F69" i="311"/>
  <c r="F71" i="311" s="1"/>
  <c r="I64" i="311"/>
  <c r="F64" i="311"/>
  <c r="I63" i="311"/>
  <c r="I65" i="311" s="1"/>
  <c r="F63" i="311"/>
  <c r="F65" i="311" s="1"/>
  <c r="K65" i="311" s="1"/>
  <c r="K73" i="311" s="1"/>
  <c r="D34" i="311"/>
  <c r="F33" i="311"/>
  <c r="F32" i="311"/>
  <c r="F31" i="311"/>
  <c r="F30" i="311"/>
  <c r="F29" i="311"/>
  <c r="F28" i="311"/>
  <c r="F27" i="311"/>
  <c r="F26" i="311"/>
  <c r="F25" i="311"/>
  <c r="F23" i="311"/>
  <c r="F22" i="311"/>
  <c r="F20" i="311"/>
  <c r="F19" i="311"/>
  <c r="F18" i="311"/>
  <c r="F17" i="311"/>
  <c r="F15" i="311"/>
  <c r="F14" i="311"/>
  <c r="F13" i="311"/>
  <c r="F12" i="311"/>
  <c r="F11" i="311"/>
  <c r="F10" i="311"/>
  <c r="F9" i="311"/>
  <c r="F8" i="311"/>
  <c r="F7" i="311"/>
  <c r="F6" i="311"/>
  <c r="H23" i="309"/>
  <c r="G23" i="309"/>
  <c r="F23" i="309"/>
  <c r="E23" i="309"/>
  <c r="D23" i="309"/>
  <c r="C23" i="309"/>
  <c r="H22" i="309"/>
  <c r="G22" i="309"/>
  <c r="F22" i="309"/>
  <c r="E22" i="309"/>
  <c r="D22" i="309"/>
  <c r="C22" i="309"/>
  <c r="I21" i="309"/>
  <c r="H21" i="309"/>
  <c r="G21" i="309"/>
  <c r="F21" i="309"/>
  <c r="E21" i="309"/>
  <c r="D21" i="309"/>
  <c r="C21" i="309"/>
  <c r="I20" i="309"/>
  <c r="H20" i="309"/>
  <c r="G20" i="309"/>
  <c r="F20" i="309"/>
  <c r="E20" i="309"/>
  <c r="D20" i="309"/>
  <c r="C20" i="309"/>
  <c r="I19" i="309"/>
  <c r="H19" i="309"/>
  <c r="G19" i="309"/>
  <c r="F19" i="309"/>
  <c r="E19" i="309"/>
  <c r="D19" i="309"/>
  <c r="C19" i="309"/>
  <c r="I18" i="309"/>
  <c r="H18" i="309"/>
  <c r="G18" i="309"/>
  <c r="F18" i="309"/>
  <c r="E18" i="309"/>
  <c r="D18" i="309"/>
  <c r="C18" i="309"/>
  <c r="I17" i="309"/>
  <c r="H17" i="309"/>
  <c r="G17" i="309"/>
  <c r="F17" i="309"/>
  <c r="E17" i="309"/>
  <c r="D17" i="309"/>
  <c r="C17" i="309"/>
  <c r="I16" i="309"/>
  <c r="H16" i="309"/>
  <c r="G16" i="309"/>
  <c r="F16" i="309"/>
  <c r="E16" i="309"/>
  <c r="D16" i="309"/>
  <c r="C16" i="309"/>
  <c r="I15" i="309"/>
  <c r="H15" i="309"/>
  <c r="G15" i="309"/>
  <c r="F15" i="309"/>
  <c r="E15" i="309"/>
  <c r="D15" i="309"/>
  <c r="C15" i="309"/>
  <c r="I14" i="309"/>
  <c r="H14" i="309"/>
  <c r="G14" i="309"/>
  <c r="F14" i="309"/>
  <c r="E14" i="309"/>
  <c r="D14" i="309"/>
  <c r="C14" i="309"/>
  <c r="I13" i="309"/>
  <c r="H13" i="309"/>
  <c r="G13" i="309"/>
  <c r="F13" i="309"/>
  <c r="E13" i="309"/>
  <c r="D13" i="309"/>
  <c r="C13" i="309"/>
  <c r="I12" i="309"/>
  <c r="H12" i="309"/>
  <c r="G12" i="309"/>
  <c r="F12" i="309"/>
  <c r="E12" i="309"/>
  <c r="D12" i="309"/>
  <c r="C12" i="309"/>
  <c r="I11" i="309"/>
  <c r="H11" i="309"/>
  <c r="G11" i="309"/>
  <c r="F11" i="309"/>
  <c r="E11" i="309"/>
  <c r="D11" i="309"/>
  <c r="C11" i="309"/>
  <c r="I10" i="309"/>
  <c r="H10" i="309"/>
  <c r="G10" i="309"/>
  <c r="F10" i="309"/>
  <c r="E10" i="309"/>
  <c r="D10" i="309"/>
  <c r="C10" i="309"/>
  <c r="I9" i="309"/>
  <c r="H9" i="309"/>
  <c r="G9" i="309"/>
  <c r="F9" i="309"/>
  <c r="E9" i="309"/>
  <c r="D9" i="309"/>
  <c r="C9" i="309"/>
  <c r="I8" i="309"/>
  <c r="H8" i="309"/>
  <c r="G8" i="309"/>
  <c r="F8" i="309"/>
  <c r="E8" i="309"/>
  <c r="D8" i="309"/>
  <c r="C8" i="309"/>
  <c r="I7" i="309"/>
  <c r="H7" i="309"/>
  <c r="G7" i="309"/>
  <c r="F7" i="309"/>
  <c r="E7" i="309"/>
  <c r="D7" i="309"/>
  <c r="C7" i="309"/>
  <c r="F34" i="311" l="1"/>
  <c r="L73" i="311" s="1"/>
  <c r="K71" i="311"/>
  <c r="H35" i="312"/>
  <c r="G35" i="312"/>
  <c r="I35" i="312"/>
  <c r="G35" i="309"/>
  <c r="H35" i="309"/>
  <c r="I35" i="309"/>
  <c r="F33" i="308"/>
  <c r="F34" i="308"/>
  <c r="D34" i="308"/>
  <c r="E34" i="308" l="1"/>
  <c r="F31" i="308"/>
  <c r="F32" i="308"/>
  <c r="E15" i="310" l="1"/>
  <c r="G12" i="310"/>
  <c r="G15" i="310" s="1"/>
  <c r="G7" i="310"/>
  <c r="F70" i="308"/>
  <c r="I69" i="308"/>
  <c r="I71" i="308" s="1"/>
  <c r="F69" i="308"/>
  <c r="F71" i="308" s="1"/>
  <c r="I64" i="308"/>
  <c r="F64" i="308"/>
  <c r="I63" i="308"/>
  <c r="I65" i="308" s="1"/>
  <c r="F63" i="308"/>
  <c r="F65" i="308" s="1"/>
  <c r="F30" i="308"/>
  <c r="F29" i="308"/>
  <c r="F28" i="308"/>
  <c r="F27" i="308"/>
  <c r="F26" i="308"/>
  <c r="F25" i="308"/>
  <c r="F24" i="308"/>
  <c r="F23" i="308"/>
  <c r="F22" i="308"/>
  <c r="F20" i="308"/>
  <c r="F19" i="308"/>
  <c r="F18" i="308"/>
  <c r="F17" i="308"/>
  <c r="F15" i="308"/>
  <c r="F14" i="308"/>
  <c r="F13" i="308"/>
  <c r="F12" i="308"/>
  <c r="F11" i="308"/>
  <c r="F10" i="308"/>
  <c r="F9" i="308"/>
  <c r="F8" i="308"/>
  <c r="F7" i="308"/>
  <c r="F6" i="308"/>
  <c r="K65" i="308" l="1"/>
  <c r="K73" i="308" s="1"/>
  <c r="L73" i="308" s="1"/>
  <c r="K71" i="308"/>
  <c r="D31" i="317"/>
  <c r="F31" i="317"/>
  <c r="M70" i="317" s="1"/>
</calcChain>
</file>

<file path=xl/sharedStrings.xml><?xml version="1.0" encoding="utf-8"?>
<sst xmlns="http://schemas.openxmlformats.org/spreadsheetml/2006/main" count="1099" uniqueCount="196">
  <si>
    <t xml:space="preserve">                                          </t>
  </si>
  <si>
    <t>CANT.</t>
  </si>
  <si>
    <t>FACTURA NUM.</t>
  </si>
  <si>
    <t>PROVEEDOR</t>
  </si>
  <si>
    <t>CONCEPTO</t>
  </si>
  <si>
    <t>MONTO</t>
  </si>
  <si>
    <t>PAGO/MES</t>
  </si>
  <si>
    <t>CONDICION PAGO</t>
  </si>
  <si>
    <t>FECHA FACTURA</t>
  </si>
  <si>
    <t>FECHA RECIBIDA</t>
  </si>
  <si>
    <t>OBSERVACIONES</t>
  </si>
  <si>
    <t>CONTRATO 001/14</t>
  </si>
  <si>
    <t>IDIAF</t>
  </si>
  <si>
    <t>Validación de Tecnologia para Incrementar la Pruductividad de la Batata</t>
  </si>
  <si>
    <t>1 Desembolso</t>
  </si>
  <si>
    <t>CONTRATO 012/14</t>
  </si>
  <si>
    <t xml:space="preserve">Desarrollo y validación de los Cultivares de Lechoza Roja para el Mercado de Exportación. </t>
  </si>
  <si>
    <t>1 Desembolsos</t>
  </si>
  <si>
    <t>CONTRATO 009/2014</t>
  </si>
  <si>
    <t>Comportamiento Varietal de Tomate y Ajies frente a las principales plagas artopodas en ambiente protegido.</t>
  </si>
  <si>
    <t>UASD</t>
  </si>
  <si>
    <t>CONTRATO 008/14</t>
  </si>
  <si>
    <t>ISA</t>
  </si>
  <si>
    <t>01/15/2014</t>
  </si>
  <si>
    <t>CONTRATO 017/13</t>
  </si>
  <si>
    <t>INTEC</t>
  </si>
  <si>
    <t>Cambio Uso de tierra Cuenca Rio Inoa.</t>
  </si>
  <si>
    <t>CONTRATO  065/13</t>
  </si>
  <si>
    <t>UNIVERSIDA APEC</t>
  </si>
  <si>
    <t>Desarrollo de un Sistema Hidromotriz no Convensional.</t>
  </si>
  <si>
    <t>CONTRATO 029/14</t>
  </si>
  <si>
    <t>PAULA VIRGINIA PEREZ PEREZ</t>
  </si>
  <si>
    <t>Doctorado en Empaque, Universidad de Michigan.</t>
  </si>
  <si>
    <t>CONTRATO 030/14</t>
  </si>
  <si>
    <t>NINOSKA JOSEFINA GOMEZ GANAO</t>
  </si>
  <si>
    <t>Maestria en Crop Sciences en alemania</t>
  </si>
  <si>
    <t>CONTRATO 031/14</t>
  </si>
  <si>
    <t>JENNY ROSA ELVIRA RODRIGUEZ JIMENEZ</t>
  </si>
  <si>
    <t>Doctorado en Ciencias con acentuación en Acentuación en Alimentos, Mexico.</t>
  </si>
  <si>
    <t>CONTRATO 033/14</t>
  </si>
  <si>
    <t>JOSUE DE LOS RIOS MERA</t>
  </si>
  <si>
    <t>Master en Crop sciences</t>
  </si>
  <si>
    <t>CONTRATO 034/14</t>
  </si>
  <si>
    <t>LAURA GLENYS POLANCO FLORIAN</t>
  </si>
  <si>
    <t>PhD en Ciencias en Ecologia de Manejo y Sistemas Tropicales</t>
  </si>
  <si>
    <t>CONTRATO 036/14</t>
  </si>
  <si>
    <t>SILFRANY RAFAEL OVALLES ESTRELLA</t>
  </si>
  <si>
    <t>Maestria en Industria Pecuaria Mencion Nutrición Animal, Universidad de Puerto Rico, Mayaguez.</t>
  </si>
  <si>
    <t>CONTRATO 044/14</t>
  </si>
  <si>
    <t>ANA ALTAGRACIA RODRIGUEZ TORRES</t>
  </si>
  <si>
    <t>Maestria en Tecnologia de Granos y Semillas</t>
  </si>
  <si>
    <t>CONTRATO 045/14</t>
  </si>
  <si>
    <t>FELIPE ELMY ERNESTO PEGUERO PEREZ</t>
  </si>
  <si>
    <t>PhD en Economia Agricola, Universidad de Luisiana, EE.UU.</t>
  </si>
  <si>
    <t>IICA</t>
  </si>
  <si>
    <t>TOTAL</t>
  </si>
  <si>
    <t>Director Adm. Y Financ.</t>
  </si>
  <si>
    <t>Ministro(a) o Administrador(a) de la Institucion</t>
  </si>
  <si>
    <t>BALANCE</t>
  </si>
  <si>
    <t>ADENDA 002/12</t>
  </si>
  <si>
    <t>Maestria en Manejo Integrado de Plagas  y Nutrición Animal.</t>
  </si>
  <si>
    <t>ADENDA 004/2012</t>
  </si>
  <si>
    <t>Evaluación, multiplicacion y adopcion de lineas avanzadas de habichuelas con resistencia a limitantes bioticas desarrolladas en el  proyecto Bean/Cowpea CRSP.</t>
  </si>
  <si>
    <t>ADENDA 03/12</t>
  </si>
  <si>
    <t>Determinacion de alternativas biologicas para el control de patogenos de suelos en la produccion de vegetales en invernaderos</t>
  </si>
  <si>
    <t>ADENDA 038/14</t>
  </si>
  <si>
    <t>Transferencia de tecnologias sobre manejo agronomico, cosecha y post-cosecha de variedades de yuca para merados dinamicos en el Cibao Central.</t>
  </si>
  <si>
    <t>ADENDA 040/14</t>
  </si>
  <si>
    <t>Transferencia de tecnologias para aumento y calidad de yuca para industrializacion fresca en stgo Rodriguez</t>
  </si>
  <si>
    <t>CONTRATO 006/12</t>
  </si>
  <si>
    <t>Transferencia de Tecnologia en el Cultivo de Habicuela en la Provincia Independencia.</t>
  </si>
  <si>
    <t>CONTRATO 010/12</t>
  </si>
  <si>
    <t>Transferencia de Tecnologia del sistema Intensivo el Cultivo Arrocero  (SICA) pa disminución del veneamiento y aumento de competitividad de dicho cultivo en la Rep. Dom.</t>
  </si>
  <si>
    <t>CONTRATO S/N/12</t>
  </si>
  <si>
    <t>JOSE R. BOLIVAR MERCEDES U.</t>
  </si>
  <si>
    <t>Maestria Gestion de Proyectos</t>
  </si>
  <si>
    <t>Encargado de la UAI</t>
  </si>
  <si>
    <t>0 Desembolsos</t>
  </si>
  <si>
    <t>Evaluacion de secadora solar tipo Martinez Pinillo para madera en el Proyecto Restauración.</t>
  </si>
  <si>
    <t>ANGEL FERN. PEGUERO AGRAMONTE</t>
  </si>
  <si>
    <t>CONTRATO 021-2017</t>
  </si>
  <si>
    <t>P/realizacion deLicenciatura en Contabilidad en la Fundacion Educativa Oriental, INC.</t>
  </si>
  <si>
    <t>0  Desembolsos</t>
  </si>
  <si>
    <t>CONTRATO 009/13</t>
  </si>
  <si>
    <t>Generecion y Validacion de Tecnologias Sostenible para la  Nutricion Organica de Banano en  Azua.</t>
  </si>
  <si>
    <t xml:space="preserve">1 Desembolso </t>
  </si>
  <si>
    <t>04 Desembolsos</t>
  </si>
  <si>
    <t>CONTRATO 017-2019</t>
  </si>
  <si>
    <t>JULIA JOSEFINA ROSARIO BARRERA</t>
  </si>
  <si>
    <t>P/cursar la Licenciatura en "Psicología Industrial" en la Universidad Abierta para Adultos - UAPA.</t>
  </si>
  <si>
    <t xml:space="preserve">    CONSEJO NACIONAL DE INVESTIGACIONES AGROPECUARIAS Y FORESTALES</t>
  </si>
  <si>
    <t>2 Desembolsos</t>
  </si>
  <si>
    <t>9,20</t>
  </si>
  <si>
    <t>B</t>
  </si>
  <si>
    <t>S</t>
  </si>
  <si>
    <t>E</t>
  </si>
  <si>
    <t>Resumen:</t>
  </si>
  <si>
    <t>Informe</t>
  </si>
  <si>
    <t>No hay datos</t>
  </si>
  <si>
    <t>Total</t>
  </si>
  <si>
    <t>Proyectos</t>
  </si>
  <si>
    <t>..</t>
  </si>
  <si>
    <t>I</t>
  </si>
  <si>
    <t>Proveedores  (P)</t>
  </si>
  <si>
    <t>(C ) Cerrado</t>
  </si>
  <si>
    <t>(T)  Terminados</t>
  </si>
  <si>
    <t>PD</t>
  </si>
  <si>
    <t>(PD) Pendiente -No hay datos</t>
  </si>
  <si>
    <t>(IF) Pendiente Informe final</t>
  </si>
  <si>
    <t>Total Proyectos</t>
  </si>
  <si>
    <t>Becas :</t>
  </si>
  <si>
    <t xml:space="preserve"> (B) Maestrias y doctorados</t>
  </si>
  <si>
    <t xml:space="preserve"> (S) Servidores</t>
  </si>
  <si>
    <t xml:space="preserve">(P) Varios  </t>
  </si>
  <si>
    <t>Total becas</t>
  </si>
  <si>
    <t>Total proveedores</t>
  </si>
  <si>
    <t>Pendientes</t>
  </si>
  <si>
    <t>FECHA FACTURA /CONTRATO</t>
  </si>
  <si>
    <t>FECHA RECIBIDA /REGISTRO</t>
  </si>
  <si>
    <t>Director Adm. Y Financiero</t>
  </si>
  <si>
    <t xml:space="preserve">   ______________________________________</t>
  </si>
  <si>
    <t>______________________________</t>
  </si>
  <si>
    <t xml:space="preserve">  ____________________________________________</t>
  </si>
  <si>
    <t>EMPRESAS M G K, SRL.</t>
  </si>
  <si>
    <t>ATHRIVEL, SRL.</t>
  </si>
  <si>
    <t>CONTRATO 003-2021</t>
  </si>
  <si>
    <t>Alquiler de quince (15) espacios para parqueos durante cinco (5) meses, desde 1o. de agosto al 31 de diciembre 2021.</t>
  </si>
  <si>
    <t>2 desembolsos</t>
  </si>
  <si>
    <t>UNIDADES DE CONTROL INTERNO</t>
  </si>
  <si>
    <t>1 desembolsos</t>
  </si>
  <si>
    <t xml:space="preserve">   Encargado (a) de la UAI</t>
  </si>
  <si>
    <t>DEPARTAMENTO ADMINISTRATIVO Y FINANCIERO</t>
  </si>
  <si>
    <t xml:space="preserve">    Encargado (a) de la UAI</t>
  </si>
  <si>
    <t xml:space="preserve">  RELACION DE FACTURAS PENDIENTES DE PAGO AÑO  2013 AL 2022</t>
  </si>
  <si>
    <t xml:space="preserve">  RELACION DE FACTURAS PENDIENTES DE PAGO  AÑO  2013 AL 2022</t>
  </si>
  <si>
    <t xml:space="preserve">LIRIANO DISLA LIDICA, SRL., </t>
  </si>
  <si>
    <t>Servicios de mantenimiento de los A/A de la Institucion.</t>
  </si>
  <si>
    <t>AUTO SERVICIO AUTOMOTRIZ INTELIGENTE RD SAI RD</t>
  </si>
  <si>
    <t>Servicios de mantenimiento y reparacion de los vehiculos marca Nissan Frontier, 2 Nissan QASHQAI, Chevrolet Colorado, Mazda BT-50 y Hyundai Veracruz y Chevrolet CMV.</t>
  </si>
  <si>
    <t>CONTRATO 007-2022</t>
  </si>
  <si>
    <t>Servicios de gestion, apoyo administrativo y logística para el desarroloo del proyecto "Actualización para la Innovación Tecnológica y Competitividad del Sector Agroexportador de la RD".</t>
  </si>
  <si>
    <t>CONTRATO 008-2022</t>
  </si>
  <si>
    <t>MARIA ISABEL GOMEZ CARDONA DE FARIAS</t>
  </si>
  <si>
    <t>Servicios de catering para las diferentes actividades a realizarse en la institución.</t>
  </si>
  <si>
    <t>CONTRATO 006-2022</t>
  </si>
  <si>
    <t>CONTRATO 005-2022</t>
  </si>
  <si>
    <t>V ENERGY, S.A.,</t>
  </si>
  <si>
    <t>CONTRATO 009-2022</t>
  </si>
  <si>
    <t>CONTRATO 010-2022</t>
  </si>
  <si>
    <t>GRUPO CONSELCIV, SRL.</t>
  </si>
  <si>
    <t xml:space="preserve">Compra de tickes de combustible (gasolina y gasoil) para la operaciones de la institución. </t>
  </si>
  <si>
    <t xml:space="preserve">Mantenimiento y reparación en general de la edificación e instalación. </t>
  </si>
  <si>
    <r>
      <t xml:space="preserve">                                                                                           RELACION DE FACTURAS PENDIENTES DE PAGO  AÑO  2012 AL 2014                                       </t>
    </r>
    <r>
      <rPr>
        <sz val="10"/>
        <color theme="1"/>
        <rFont val="Arial"/>
        <family val="2"/>
      </rPr>
      <t xml:space="preserve"> </t>
    </r>
  </si>
  <si>
    <t xml:space="preserve">                                                                                                     DIRECCION UNIDADES DE UNIDADES INTERNA GUBERNAMENTAL</t>
  </si>
  <si>
    <t>LIRIANO DISLA LIDICA, SRL.</t>
  </si>
  <si>
    <t>CONTRATO 003-2022</t>
  </si>
  <si>
    <t>Alquiler de quince (15) espacios para parqueos durante cinco (5) meses, desde 1o. de agosto al 31 de diciembre 2022.</t>
  </si>
  <si>
    <t>CONTRATO 001-2022</t>
  </si>
  <si>
    <t>RICHARD MANUEL PERALTA DECAMPS</t>
  </si>
  <si>
    <t>Consultoría legal para la elaboración dde Reglamentos subsidiaqrios de la Ley No. 251-12.</t>
  </si>
  <si>
    <t xml:space="preserve">                                                  DICIEMBRE 2022                                                                                                                                                                             </t>
  </si>
  <si>
    <t>DICIEMBRE 2022</t>
  </si>
  <si>
    <t xml:space="preserve"> DICIEMBRE 2022</t>
  </si>
  <si>
    <t>3 Desembolsos</t>
  </si>
  <si>
    <t>CONTRATO 011-2022</t>
  </si>
  <si>
    <t>CONTRATO 012-2022</t>
  </si>
  <si>
    <t>MULTIPERFORM, SRL.</t>
  </si>
  <si>
    <t>Servicios de consultoria para la creación de un documento contentivo de Políticas Públicas con cinco (5) tareas tematicas, las cuales estan descritas en el Art. 2 de dicho contrato.</t>
  </si>
  <si>
    <t>05//12/2022</t>
  </si>
  <si>
    <t>VIAMAR, S.A.</t>
  </si>
  <si>
    <r>
      <t xml:space="preserve">                                                                                                         CONSEJO NACIONAL DE INVESTIGACIONES AGROPECUARIAS Y FORESTALES (CONIAF)                                                                                                                                                                             </t>
    </r>
    <r>
      <rPr>
        <sz val="8"/>
        <color theme="1"/>
        <rFont val="Arial"/>
        <family val="2"/>
      </rPr>
      <t xml:space="preserve"> 1/1.</t>
    </r>
  </si>
  <si>
    <t>Consultoría legal para la elaboración de Reglamentos subsidiaqrios de la Ley No. 251-12.</t>
  </si>
  <si>
    <t xml:space="preserve">Compra de una (1) camioneta doble cabina 4WD diésel y una (1) SUV 4x4 de gasolina para uso de la institución. </t>
  </si>
  <si>
    <t>ORDEN DE COMPRA</t>
  </si>
  <si>
    <t>OFFITEK, SRL.</t>
  </si>
  <si>
    <t xml:space="preserve">Compra de equipos de computos necesarios para el funcionamiento de la institución. </t>
  </si>
  <si>
    <t xml:space="preserve">OFFITEK, SRL. </t>
  </si>
  <si>
    <t xml:space="preserve">                                                                                                                                                                                                                         </t>
  </si>
  <si>
    <t xml:space="preserve">  RELACION DE FACTURAS PENDIENTES DE PAGO  AÑO  2013 AL 2023</t>
  </si>
  <si>
    <t xml:space="preserve"> ENERO 2023</t>
  </si>
  <si>
    <t xml:space="preserve">  RELACION DE FACTURAS PENDIENTES DE PAGO AÑO  2013 AL 2023</t>
  </si>
  <si>
    <t>ENERO 2023</t>
  </si>
  <si>
    <r>
      <t xml:space="preserve">                                                                                           RELACION DE FACTURAS PENDIENTES DE PAGO  AÑO  2012 AL 2023                                      </t>
    </r>
    <r>
      <rPr>
        <sz val="10"/>
        <color theme="1"/>
        <rFont val="Arial"/>
        <family val="2"/>
      </rPr>
      <t xml:space="preserve"> </t>
    </r>
  </si>
  <si>
    <t xml:space="preserve">                                                  ENERO 2023                                                                                                                                                                             </t>
  </si>
  <si>
    <t xml:space="preserve"> FEBRERO 2023</t>
  </si>
  <si>
    <t>FEBRERO 2023</t>
  </si>
  <si>
    <t xml:space="preserve">                                                  FEBRERO 2023                                                                                                                                                                             </t>
  </si>
  <si>
    <t xml:space="preserve"> MARZO 2023</t>
  </si>
  <si>
    <t>MARZO 2023</t>
  </si>
  <si>
    <t xml:space="preserve">                                                  MARZO 2023                                                                                                                                                                             </t>
  </si>
  <si>
    <t>CONTRATO 017-2019/ ADENDUM 003-2023</t>
  </si>
  <si>
    <t>CONTRATO 010-2022/ ADENDUM 002-2023</t>
  </si>
  <si>
    <t xml:space="preserve">CONTRATO 008-2022/ ADENDUM 001-2023 </t>
  </si>
  <si>
    <t>CONTRATO 001-2022/ ADENDUM 001-2022</t>
  </si>
  <si>
    <t>*</t>
  </si>
  <si>
    <t>Nota: * Fondos Internos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</si>
</sst>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7030A0"/>
      <name val="Arial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Arial"/>
      <family val="2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rgb="FF7030A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20"/>
      <color rgb="FF7030A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8">
    <xf numFmtId="0" fontId="0" fillId="0" borderId="0" xfId="0"/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43" fontId="3" fillId="2" borderId="2" xfId="1" applyFont="1" applyFill="1" applyBorder="1" applyAlignment="1">
      <alignment horizontal="right"/>
    </xf>
    <xf numFmtId="14" fontId="3" fillId="2" borderId="2" xfId="0" applyNumberFormat="1" applyFont="1" applyFill="1" applyBorder="1" applyAlignment="1">
      <alignment horizontal="center" wrapText="1"/>
    </xf>
    <xf numFmtId="0" fontId="5" fillId="0" borderId="2" xfId="0" applyFont="1" applyBorder="1"/>
    <xf numFmtId="0" fontId="0" fillId="0" borderId="2" xfId="0" applyBorder="1" applyAlignment="1">
      <alignment horizontal="center"/>
    </xf>
    <xf numFmtId="43" fontId="5" fillId="0" borderId="2" xfId="1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43" fontId="5" fillId="0" borderId="2" xfId="1" applyFont="1" applyBorder="1" applyAlignment="1">
      <alignment wrapText="1"/>
    </xf>
    <xf numFmtId="0" fontId="0" fillId="0" borderId="2" xfId="0" applyBorder="1"/>
    <xf numFmtId="43" fontId="6" fillId="0" borderId="2" xfId="0" applyNumberFormat="1" applyFont="1" applyBorder="1"/>
    <xf numFmtId="0" fontId="0" fillId="0" borderId="0" xfId="0" applyAlignment="1">
      <alignment horizontal="center"/>
    </xf>
    <xf numFmtId="43" fontId="0" fillId="0" borderId="0" xfId="0" applyNumberFormat="1"/>
    <xf numFmtId="0" fontId="3" fillId="2" borderId="2" xfId="0" applyFont="1" applyFill="1" applyBorder="1" applyAlignment="1">
      <alignment horizontal="left" wrapText="1"/>
    </xf>
    <xf numFmtId="0" fontId="8" fillId="0" borderId="0" xfId="0" applyFont="1"/>
    <xf numFmtId="0" fontId="0" fillId="2" borderId="0" xfId="0" applyFill="1"/>
    <xf numFmtId="0" fontId="11" fillId="0" borderId="0" xfId="0" applyFont="1" applyAlignment="1">
      <alignment wrapText="1"/>
    </xf>
    <xf numFmtId="0" fontId="0" fillId="0" borderId="0" xfId="0" applyAlignment="1">
      <alignment horizontal="left"/>
    </xf>
    <xf numFmtId="0" fontId="2" fillId="2" borderId="2" xfId="0" applyFont="1" applyFill="1" applyBorder="1" applyAlignment="1">
      <alignment horizontal="center" wrapText="1"/>
    </xf>
    <xf numFmtId="43" fontId="2" fillId="2" borderId="2" xfId="1" applyFont="1" applyFill="1" applyBorder="1" applyAlignment="1">
      <alignment horizontal="right" wrapText="1"/>
    </xf>
    <xf numFmtId="0" fontId="3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43" fontId="6" fillId="0" borderId="0" xfId="0" applyNumberFormat="1" applyFont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3" borderId="0" xfId="0" applyFill="1"/>
    <xf numFmtId="0" fontId="2" fillId="2" borderId="2" xfId="0" applyFont="1" applyFill="1" applyBorder="1" applyAlignment="1">
      <alignment horizontal="left"/>
    </xf>
    <xf numFmtId="0" fontId="9" fillId="0" borderId="0" xfId="0" applyFont="1"/>
    <xf numFmtId="0" fontId="13" fillId="0" borderId="0" xfId="0" applyFont="1"/>
    <xf numFmtId="16" fontId="13" fillId="0" borderId="0" xfId="0" applyNumberFormat="1" applyFont="1"/>
    <xf numFmtId="0" fontId="1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43" fontId="0" fillId="0" borderId="0" xfId="1" applyFont="1"/>
    <xf numFmtId="0" fontId="16" fillId="2" borderId="2" xfId="0" applyFont="1" applyFill="1" applyBorder="1" applyAlignment="1">
      <alignment horizontal="center"/>
    </xf>
    <xf numFmtId="0" fontId="15" fillId="0" borderId="0" xfId="0" applyFont="1"/>
    <xf numFmtId="0" fontId="18" fillId="0" borderId="0" xfId="0" applyFont="1"/>
    <xf numFmtId="0" fontId="12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4" fillId="2" borderId="3" xfId="0" applyFont="1" applyFill="1" applyBorder="1" applyAlignment="1">
      <alignment horizontal="center"/>
    </xf>
    <xf numFmtId="0" fontId="15" fillId="0" borderId="0" xfId="0" applyFont="1" applyAlignment="1">
      <alignment horizontal="right"/>
    </xf>
    <xf numFmtId="43" fontId="0" fillId="0" borderId="0" xfId="0" applyNumberFormat="1" applyAlignment="1">
      <alignment horizontal="center"/>
    </xf>
    <xf numFmtId="43" fontId="15" fillId="0" borderId="0" xfId="1" applyFont="1" applyBorder="1"/>
    <xf numFmtId="43" fontId="20" fillId="3" borderId="0" xfId="1" applyFont="1" applyFill="1" applyBorder="1"/>
    <xf numFmtId="0" fontId="19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43" fontId="0" fillId="0" borderId="0" xfId="1" applyFont="1" applyBorder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43" fontId="15" fillId="4" borderId="5" xfId="1" applyFont="1" applyFill="1" applyBorder="1"/>
    <xf numFmtId="43" fontId="15" fillId="4" borderId="4" xfId="1" applyFont="1" applyFill="1" applyBorder="1"/>
    <xf numFmtId="0" fontId="14" fillId="3" borderId="0" xfId="0" applyFont="1" applyFill="1" applyAlignment="1">
      <alignment horizontal="center"/>
    </xf>
    <xf numFmtId="43" fontId="14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3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4" fillId="2" borderId="0" xfId="0" applyFont="1" applyFill="1"/>
    <xf numFmtId="0" fontId="3" fillId="2" borderId="1" xfId="0" applyFont="1" applyFill="1" applyBorder="1"/>
    <xf numFmtId="0" fontId="0" fillId="0" borderId="0" xfId="0" applyAlignment="1">
      <alignment vertical="center"/>
    </xf>
    <xf numFmtId="0" fontId="6" fillId="0" borderId="0" xfId="0" applyFont="1" applyAlignment="1">
      <alignment horizontal="center" wrapText="1"/>
    </xf>
    <xf numFmtId="14" fontId="5" fillId="0" borderId="2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43" fontId="3" fillId="2" borderId="2" xfId="1" applyFont="1" applyFill="1" applyBorder="1" applyAlignment="1">
      <alignment wrapText="1"/>
    </xf>
    <xf numFmtId="14" fontId="22" fillId="5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wrapText="1"/>
    </xf>
    <xf numFmtId="0" fontId="24" fillId="2" borderId="0" xfId="0" applyFont="1" applyFill="1"/>
    <xf numFmtId="0" fontId="24" fillId="0" borderId="0" xfId="0" applyFont="1"/>
    <xf numFmtId="0" fontId="12" fillId="2" borderId="0" xfId="0" applyFont="1" applyFill="1" applyAlignment="1">
      <alignment horizontal="right"/>
    </xf>
    <xf numFmtId="0" fontId="24" fillId="2" borderId="0" xfId="0" applyFont="1" applyFill="1" applyAlignment="1">
      <alignment horizontal="right"/>
    </xf>
    <xf numFmtId="0" fontId="25" fillId="2" borderId="0" xfId="0" applyFont="1" applyFill="1" applyAlignment="1">
      <alignment horizontal="left"/>
    </xf>
    <xf numFmtId="14" fontId="12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left"/>
    </xf>
    <xf numFmtId="0" fontId="12" fillId="2" borderId="2" xfId="0" applyFont="1" applyFill="1" applyBorder="1" applyAlignment="1">
      <alignment horizontal="center" wrapText="1"/>
    </xf>
    <xf numFmtId="0" fontId="24" fillId="2" borderId="2" xfId="0" applyFont="1" applyFill="1" applyBorder="1" applyAlignment="1">
      <alignment vertical="center"/>
    </xf>
    <xf numFmtId="0" fontId="24" fillId="2" borderId="2" xfId="0" applyFont="1" applyFill="1" applyBorder="1" applyAlignment="1">
      <alignment horizontal="left" vertical="center"/>
    </xf>
    <xf numFmtId="0" fontId="24" fillId="2" borderId="2" xfId="0" applyFont="1" applyFill="1" applyBorder="1" applyAlignment="1">
      <alignment vertical="center" wrapText="1"/>
    </xf>
    <xf numFmtId="43" fontId="24" fillId="2" borderId="2" xfId="1" applyFont="1" applyFill="1" applyBorder="1" applyAlignment="1">
      <alignment horizontal="right"/>
    </xf>
    <xf numFmtId="0" fontId="24" fillId="2" borderId="2" xfId="0" applyFont="1" applyFill="1" applyBorder="1" applyAlignment="1">
      <alignment horizontal="left"/>
    </xf>
    <xf numFmtId="14" fontId="24" fillId="2" borderId="2" xfId="0" applyNumberFormat="1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/>
    </xf>
    <xf numFmtId="14" fontId="24" fillId="2" borderId="2" xfId="0" applyNumberFormat="1" applyFont="1" applyFill="1" applyBorder="1" applyAlignment="1">
      <alignment horizontal="left" vertical="center"/>
    </xf>
    <xf numFmtId="43" fontId="24" fillId="2" borderId="2" xfId="1" applyFont="1" applyFill="1" applyBorder="1" applyAlignment="1">
      <alignment horizontal="right" wrapText="1"/>
    </xf>
    <xf numFmtId="0" fontId="24" fillId="2" borderId="2" xfId="0" applyFont="1" applyFill="1" applyBorder="1" applyAlignment="1">
      <alignment horizontal="left" wrapText="1"/>
    </xf>
    <xf numFmtId="14" fontId="24" fillId="2" borderId="2" xfId="0" applyNumberFormat="1" applyFont="1" applyFill="1" applyBorder="1" applyAlignment="1">
      <alignment horizontal="center" wrapText="1"/>
    </xf>
    <xf numFmtId="0" fontId="24" fillId="2" borderId="2" xfId="0" applyFont="1" applyFill="1" applyBorder="1" applyAlignment="1">
      <alignment horizontal="left" vertical="center" wrapText="1"/>
    </xf>
    <xf numFmtId="43" fontId="26" fillId="2" borderId="2" xfId="1" applyFont="1" applyFill="1" applyBorder="1" applyAlignment="1">
      <alignment horizontal="right"/>
    </xf>
    <xf numFmtId="43" fontId="26" fillId="2" borderId="2" xfId="1" applyFont="1" applyFill="1" applyBorder="1" applyAlignment="1">
      <alignment horizontal="center" wrapText="1"/>
    </xf>
    <xf numFmtId="43" fontId="12" fillId="2" borderId="2" xfId="1" applyFont="1" applyFill="1" applyBorder="1" applyAlignment="1">
      <alignment horizontal="right" wrapText="1"/>
    </xf>
    <xf numFmtId="14" fontId="24" fillId="2" borderId="2" xfId="0" applyNumberFormat="1" applyFont="1" applyFill="1" applyBorder="1" applyAlignment="1">
      <alignment horizontal="left"/>
    </xf>
    <xf numFmtId="0" fontId="27" fillId="2" borderId="2" xfId="0" applyFont="1" applyFill="1" applyBorder="1" applyAlignment="1">
      <alignment horizontal="center"/>
    </xf>
    <xf numFmtId="0" fontId="24" fillId="2" borderId="2" xfId="0" applyFont="1" applyFill="1" applyBorder="1"/>
    <xf numFmtId="0" fontId="24" fillId="2" borderId="2" xfId="0" applyFont="1" applyFill="1" applyBorder="1" applyAlignment="1">
      <alignment wrapText="1"/>
    </xf>
    <xf numFmtId="0" fontId="24" fillId="2" borderId="1" xfId="0" applyFont="1" applyFill="1" applyBorder="1" applyAlignment="1">
      <alignment horizontal="left"/>
    </xf>
    <xf numFmtId="0" fontId="24" fillId="2" borderId="1" xfId="0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14" fontId="28" fillId="2" borderId="0" xfId="0" applyNumberFormat="1" applyFont="1" applyFill="1" applyAlignment="1">
      <alignment horizontal="left"/>
    </xf>
    <xf numFmtId="14" fontId="28" fillId="2" borderId="0" xfId="0" applyNumberFormat="1" applyFont="1" applyFill="1" applyAlignment="1">
      <alignment horizontal="center" wrapText="1"/>
    </xf>
    <xf numFmtId="43" fontId="9" fillId="2" borderId="0" xfId="1" applyFont="1" applyFill="1" applyAlignment="1">
      <alignment horizontal="right" wrapText="1"/>
    </xf>
    <xf numFmtId="43" fontId="5" fillId="0" borderId="2" xfId="1" applyFont="1" applyBorder="1" applyAlignment="1"/>
    <xf numFmtId="0" fontId="9" fillId="2" borderId="0" xfId="0" applyFont="1" applyFill="1"/>
    <xf numFmtId="14" fontId="3" fillId="2" borderId="2" xfId="0" applyNumberFormat="1" applyFont="1" applyFill="1" applyBorder="1" applyAlignment="1">
      <alignment horizontal="center"/>
    </xf>
    <xf numFmtId="43" fontId="22" fillId="5" borderId="2" xfId="1" applyFont="1" applyFill="1" applyBorder="1" applyAlignment="1">
      <alignment horizontal="right"/>
    </xf>
    <xf numFmtId="0" fontId="7" fillId="0" borderId="0" xfId="0" applyFont="1"/>
    <xf numFmtId="0" fontId="12" fillId="0" borderId="0" xfId="0" applyFont="1"/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30" fillId="2" borderId="2" xfId="0" applyFont="1" applyFill="1" applyBorder="1"/>
    <xf numFmtId="0" fontId="30" fillId="2" borderId="2" xfId="0" applyFont="1" applyFill="1" applyBorder="1" applyAlignment="1">
      <alignment horizontal="center" wrapText="1"/>
    </xf>
    <xf numFmtId="0" fontId="31" fillId="2" borderId="2" xfId="0" applyFont="1" applyFill="1" applyBorder="1" applyAlignment="1">
      <alignment horizontal="center" wrapText="1"/>
    </xf>
    <xf numFmtId="43" fontId="31" fillId="2" borderId="2" xfId="1" applyFont="1" applyFill="1" applyBorder="1" applyAlignment="1">
      <alignment horizontal="right" wrapText="1"/>
    </xf>
    <xf numFmtId="14" fontId="30" fillId="2" borderId="2" xfId="0" applyNumberFormat="1" applyFont="1" applyFill="1" applyBorder="1" applyAlignment="1">
      <alignment horizontal="left"/>
    </xf>
    <xf numFmtId="14" fontId="30" fillId="2" borderId="2" xfId="0" applyNumberFormat="1" applyFont="1" applyFill="1" applyBorder="1" applyAlignment="1">
      <alignment horizontal="center" wrapText="1"/>
    </xf>
    <xf numFmtId="0" fontId="30" fillId="2" borderId="2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 wrapText="1"/>
    </xf>
    <xf numFmtId="0" fontId="25" fillId="2" borderId="0" xfId="0" applyFont="1" applyFill="1" applyAlignment="1">
      <alignment horizontal="center"/>
    </xf>
    <xf numFmtId="0" fontId="32" fillId="2" borderId="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12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9" fontId="9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25" fillId="2" borderId="0" xfId="0" applyFont="1" applyFill="1" applyAlignment="1">
      <alignment horizontal="center"/>
    </xf>
    <xf numFmtId="0" fontId="25" fillId="2" borderId="3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UENTAS%20POR%20PAGAR%202022,%20junio%20a%20diciembre%20%202022%20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XP - DICIEMBRE - 2022  "/>
      <sheetName val="C X P - DICIEMBRE- 2022.CGRD "/>
      <sheetName val="C X P - DICIEMBRE.- 2022  "/>
      <sheetName val="CXP - NOVIEMBRE - 2022   "/>
      <sheetName val="C X P - NOV- 2022.CGRD  "/>
      <sheetName val="C X P - NOVIEMBRE.- 2022  "/>
      <sheetName val="CXP - OCTUBRE - 2022  "/>
      <sheetName val="C X P - OCTUBRE- 2022.CGRD "/>
      <sheetName val="C X P - OCTUBRE.- 2022 "/>
      <sheetName val="C X P - SEPT.- 2022 "/>
      <sheetName val="C X P - SEPT.- 2022.CGRD  "/>
      <sheetName val="CXP - SEPTIEMBRE - 2022 "/>
      <sheetName val="C X P - AGOSTO- 2022.CGRD  "/>
      <sheetName val="C X P - AGOSTO- 2022 "/>
      <sheetName val="CXP - AGOSTO - 2022 "/>
      <sheetName val="C X P - JULIO- 2022.CGRD "/>
      <sheetName val="C X P - JULIO- 2022 "/>
      <sheetName val="CXP - JULIO - 2022 "/>
      <sheetName val="CXP - JUNIO - 2022"/>
      <sheetName val="C X P - JUNIO- 2022"/>
      <sheetName val="C X P - JUNIO- 2022.CGRD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">
          <cell r="C6" t="str">
            <v>CONTRATO 001/14</v>
          </cell>
          <cell r="D6" t="str">
            <v>IDIAF</v>
          </cell>
          <cell r="E6" t="str">
            <v>Validación de Tecnologia para Incrementar la Pruductividad de la Batata</v>
          </cell>
          <cell r="F6">
            <v>117554.35</v>
          </cell>
          <cell r="G6"/>
          <cell r="H6">
            <v>117554.35</v>
          </cell>
          <cell r="J6">
            <v>41275</v>
          </cell>
        </row>
        <row r="7">
          <cell r="C7" t="str">
            <v>CONTRATO 012/14</v>
          </cell>
          <cell r="D7" t="str">
            <v>IDIAF</v>
          </cell>
          <cell r="E7" t="str">
            <v xml:space="preserve">Desarrollo y validación de los Cultivares de Lechoza Roja para el Mercado de Exportación. </v>
          </cell>
          <cell r="F7">
            <v>439041.4</v>
          </cell>
          <cell r="G7"/>
          <cell r="H7">
            <v>439041.4</v>
          </cell>
          <cell r="J7">
            <v>41275</v>
          </cell>
        </row>
        <row r="8">
          <cell r="C8" t="str">
            <v>CONTRATO 009/13</v>
          </cell>
          <cell r="D8" t="str">
            <v>IDIAF</v>
          </cell>
          <cell r="E8" t="str">
            <v>Generecion y Validacion de Tecnologias Sostenible para la  Nutricion Organica de Banano en  Azua.</v>
          </cell>
          <cell r="F8">
            <v>122657.41</v>
          </cell>
          <cell r="G8"/>
          <cell r="H8">
            <v>122657.41</v>
          </cell>
          <cell r="J8">
            <v>41345</v>
          </cell>
        </row>
        <row r="9">
          <cell r="C9" t="str">
            <v>CONTRATO 009/2014</v>
          </cell>
          <cell r="D9" t="str">
            <v>IDIAF</v>
          </cell>
          <cell r="E9" t="str">
            <v>Comportamiento Varietal de Tomate y Ajies frente a las principales plagas artopodas en ambiente protegido.</v>
          </cell>
          <cell r="F9">
            <v>204087.86</v>
          </cell>
          <cell r="G9"/>
          <cell r="H9">
            <v>204087.86</v>
          </cell>
          <cell r="J9"/>
        </row>
        <row r="10">
          <cell r="C10" t="str">
            <v>CONTRATO 008/14</v>
          </cell>
          <cell r="D10" t="str">
            <v>ISA</v>
          </cell>
          <cell r="E10" t="str">
            <v>Evaluacion de secadora solar tipo Martinez Pinillo para madera en el Proyecto Restauración.</v>
          </cell>
          <cell r="F10">
            <v>269297</v>
          </cell>
          <cell r="G10"/>
          <cell r="H10">
            <v>269297</v>
          </cell>
          <cell r="J10" t="str">
            <v>01/15/2014</v>
          </cell>
        </row>
        <row r="11">
          <cell r="C11" t="str">
            <v>CONTRATO 017/13</v>
          </cell>
          <cell r="D11" t="str">
            <v>INTEC</v>
          </cell>
          <cell r="E11" t="str">
            <v>Cambio Uso de tierra Cuenca Rio Inoa.</v>
          </cell>
          <cell r="F11">
            <v>260842</v>
          </cell>
          <cell r="G11"/>
          <cell r="H11">
            <v>260842</v>
          </cell>
          <cell r="J11">
            <v>41395</v>
          </cell>
        </row>
        <row r="12">
          <cell r="C12" t="str">
            <v>CONTRATO  065/13</v>
          </cell>
          <cell r="D12" t="str">
            <v>UNIVERSIDA APEC</v>
          </cell>
          <cell r="E12" t="str">
            <v>Desarrollo de un Sistema Hidromotriz no Convensional.</v>
          </cell>
          <cell r="F12">
            <v>175061.25</v>
          </cell>
          <cell r="G12"/>
          <cell r="H12">
            <v>175061.25</v>
          </cell>
          <cell r="J12">
            <v>41442</v>
          </cell>
        </row>
        <row r="13">
          <cell r="C13" t="str">
            <v>CONTRATO 029/14</v>
          </cell>
          <cell r="D13" t="str">
            <v>PAULA VIRGINIA PEREZ PEREZ</v>
          </cell>
          <cell r="E13" t="str">
            <v>Doctorado en Empaque, Universidad de Michigan.</v>
          </cell>
          <cell r="F13">
            <v>176242.32</v>
          </cell>
          <cell r="G13"/>
          <cell r="H13">
            <v>176242.32</v>
          </cell>
          <cell r="J13">
            <v>41792</v>
          </cell>
        </row>
        <row r="14">
          <cell r="C14" t="str">
            <v>CONTRATO 030/14</v>
          </cell>
          <cell r="D14" t="str">
            <v>NINOSKA JOSEFINA GOMEZ GANAO</v>
          </cell>
          <cell r="E14" t="str">
            <v>Maestria en Crop Sciences en alemania</v>
          </cell>
          <cell r="F14">
            <v>47080</v>
          </cell>
          <cell r="G14"/>
          <cell r="H14">
            <v>47080</v>
          </cell>
          <cell r="J14">
            <v>41789</v>
          </cell>
        </row>
        <row r="15">
          <cell r="C15" t="str">
            <v>CONTRATO 031/14</v>
          </cell>
          <cell r="D15" t="str">
            <v>JENNY ROSA ELVIRA RODRIGUEZ JIMENEZ</v>
          </cell>
          <cell r="E15" t="str">
            <v>Doctorado en Ciencias con acentuación en Acentuación en Alimentos, Mexico.</v>
          </cell>
          <cell r="F15">
            <v>31299</v>
          </cell>
          <cell r="G15"/>
          <cell r="H15">
            <v>31299</v>
          </cell>
          <cell r="J15">
            <v>41792</v>
          </cell>
        </row>
        <row r="16">
          <cell r="C16" t="str">
            <v>CONTRATO 033/14</v>
          </cell>
          <cell r="D16" t="str">
            <v>JOSUE DE LOS RIOS MERA</v>
          </cell>
          <cell r="E16" t="str">
            <v>Master en Crop sciences</v>
          </cell>
          <cell r="F16">
            <v>47080</v>
          </cell>
          <cell r="G16"/>
          <cell r="H16">
            <v>47080</v>
          </cell>
          <cell r="J16">
            <v>41792</v>
          </cell>
        </row>
        <row r="17">
          <cell r="C17" t="str">
            <v>CONTRATO 034/14</v>
          </cell>
          <cell r="D17" t="str">
            <v>LAURA GLENYS POLANCO FLORIAN</v>
          </cell>
          <cell r="E17" t="str">
            <v>PhD en Ciencias en Ecologia de Manejo y Sistemas Tropicales</v>
          </cell>
          <cell r="F17">
            <v>55274.31</v>
          </cell>
          <cell r="G17"/>
          <cell r="H17">
            <v>55274.31</v>
          </cell>
          <cell r="J17">
            <v>41796</v>
          </cell>
        </row>
        <row r="18">
          <cell r="C18" t="str">
            <v>CONTRATO 036/14</v>
          </cell>
          <cell r="D18" t="str">
            <v>SILFRANY RAFAEL OVALLES ESTRELLA</v>
          </cell>
          <cell r="E18" t="str">
            <v>Maestria en Industria Pecuaria Mencion Nutrición Animal, Universidad de Puerto Rico, Mayaguez.</v>
          </cell>
          <cell r="F18">
            <v>51954.7</v>
          </cell>
          <cell r="G18"/>
          <cell r="H18">
            <v>51954.7</v>
          </cell>
          <cell r="J18">
            <v>41794</v>
          </cell>
        </row>
        <row r="19">
          <cell r="C19" t="str">
            <v>CONTRATO 044/14</v>
          </cell>
          <cell r="D19" t="str">
            <v>ANA ALTAGRACIA RODRIGUEZ TORRES</v>
          </cell>
          <cell r="E19" t="str">
            <v>Maestria en Tecnologia de Granos y Semillas</v>
          </cell>
          <cell r="F19">
            <v>133077.32999999999</v>
          </cell>
          <cell r="G19"/>
          <cell r="H19">
            <v>133077.32999999999</v>
          </cell>
          <cell r="J19">
            <v>41835</v>
          </cell>
        </row>
        <row r="20">
          <cell r="C20" t="str">
            <v>CONTRATO 045/14</v>
          </cell>
          <cell r="D20" t="str">
            <v>FELIPE ELMY ERNESTO PEGUERO PEREZ</v>
          </cell>
          <cell r="E20" t="str">
            <v>PhD en Economia Agricola, Universidad de Luisiana, EE.UU.</v>
          </cell>
          <cell r="F20">
            <v>18850</v>
          </cell>
          <cell r="G20"/>
          <cell r="H20">
            <v>18850</v>
          </cell>
          <cell r="J20">
            <v>41834</v>
          </cell>
        </row>
        <row r="21">
          <cell r="C21" t="str">
            <v>CONTRATO 021-2017</v>
          </cell>
          <cell r="D21" t="str">
            <v>ANGEL FERN. PEGUERO AGRAMONTE</v>
          </cell>
          <cell r="E21" t="str">
            <v>P/realizacion deLicenciatura en Contabilidad en la Fundacion Educativa Oriental, INC.</v>
          </cell>
          <cell r="F21">
            <v>21300</v>
          </cell>
          <cell r="G21"/>
          <cell r="J21">
            <v>43052</v>
          </cell>
        </row>
        <row r="23">
          <cell r="C23" t="str">
            <v>CONTRATO 017-2019</v>
          </cell>
          <cell r="D23" t="str">
            <v>JULIA JOSEFINA ROSARIO BARRERA</v>
          </cell>
          <cell r="E23" t="str">
            <v>P/cursar la Licenciatura en "Psicología Industrial" en la Universidad Abierta para Adultos - UAPA.</v>
          </cell>
          <cell r="F23">
            <v>90102.5</v>
          </cell>
          <cell r="G23"/>
          <cell r="J23">
            <v>43717</v>
          </cell>
        </row>
      </sheetData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376AA-2884-493C-90CB-3B5F5E5C9EAA}">
  <dimension ref="A1:N22"/>
  <sheetViews>
    <sheetView zoomScaleNormal="100" workbookViewId="0">
      <selection activeCell="F8" sqref="F8"/>
    </sheetView>
  </sheetViews>
  <sheetFormatPr baseColWidth="10" defaultRowHeight="15" x14ac:dyDescent="0.25"/>
  <cols>
    <col min="1" max="1" width="16.28515625" customWidth="1"/>
    <col min="2" max="2" width="32.7109375" customWidth="1"/>
    <col min="3" max="3" width="25.28515625" customWidth="1"/>
    <col min="4" max="4" width="45.85546875" customWidth="1"/>
    <col min="5" max="5" width="17.5703125" customWidth="1"/>
    <col min="6" max="6" width="15" customWidth="1"/>
    <col min="7" max="7" width="15.42578125" customWidth="1"/>
    <col min="8" max="8" width="34" customWidth="1"/>
    <col min="9" max="9" width="21.28515625" style="13" customWidth="1"/>
    <col min="10" max="10" width="16.7109375" style="13" customWidth="1"/>
    <col min="11" max="11" width="14.5703125" customWidth="1"/>
  </cols>
  <sheetData>
    <row r="1" spans="1:14" ht="15.6" customHeight="1" x14ac:dyDescent="0.25">
      <c r="A1" s="119" t="s">
        <v>170</v>
      </c>
      <c r="B1" s="119"/>
      <c r="C1" s="119"/>
      <c r="D1" s="119"/>
      <c r="E1" s="119"/>
      <c r="F1" s="119"/>
      <c r="G1" s="119"/>
      <c r="H1" s="119"/>
      <c r="I1" s="41"/>
      <c r="J1" s="41"/>
      <c r="K1" s="41"/>
    </row>
    <row r="2" spans="1:14" ht="18" customHeight="1" x14ac:dyDescent="0.25">
      <c r="A2" s="134" t="s">
        <v>153</v>
      </c>
      <c r="B2" s="134"/>
      <c r="C2" s="134"/>
      <c r="D2" s="134"/>
      <c r="E2" s="134"/>
      <c r="F2" s="134"/>
      <c r="G2" s="134"/>
      <c r="H2" s="135"/>
      <c r="I2" s="135"/>
      <c r="J2" s="135"/>
      <c r="K2" s="135"/>
      <c r="L2" s="135"/>
      <c r="M2" s="135"/>
      <c r="N2" s="135"/>
    </row>
    <row r="3" spans="1:14" ht="17.25" customHeight="1" x14ac:dyDescent="0.25">
      <c r="A3" s="136" t="s">
        <v>182</v>
      </c>
      <c r="B3" s="136"/>
      <c r="C3" s="136"/>
      <c r="D3" s="136"/>
      <c r="E3" s="136"/>
      <c r="F3" s="136"/>
      <c r="G3" s="136"/>
      <c r="H3" s="32"/>
      <c r="I3" s="42"/>
      <c r="J3" s="42"/>
      <c r="K3" s="42"/>
    </row>
    <row r="4" spans="1:14" x14ac:dyDescent="0.25">
      <c r="A4" s="18"/>
      <c r="B4" s="42"/>
      <c r="C4" s="42"/>
      <c r="D4" s="137" t="s">
        <v>189</v>
      </c>
      <c r="E4" s="137"/>
      <c r="F4" s="137"/>
      <c r="G4" s="137"/>
      <c r="H4" s="137"/>
      <c r="I4" s="42"/>
      <c r="J4" s="42"/>
      <c r="K4" s="42"/>
    </row>
    <row r="5" spans="1:14" ht="17.45" customHeight="1" x14ac:dyDescent="0.25">
      <c r="A5" s="23"/>
      <c r="B5" s="24"/>
      <c r="C5" s="24"/>
      <c r="D5" s="24"/>
      <c r="E5" s="24"/>
      <c r="F5" s="24"/>
      <c r="G5" s="24"/>
      <c r="H5" s="24"/>
      <c r="I5" s="66"/>
      <c r="J5" s="69"/>
      <c r="K5" s="24"/>
    </row>
    <row r="6" spans="1:14" s="62" customFormat="1" ht="30" customHeight="1" x14ac:dyDescent="0.25">
      <c r="A6" s="120" t="s">
        <v>1</v>
      </c>
      <c r="B6" s="120" t="s">
        <v>2</v>
      </c>
      <c r="C6" s="120" t="s">
        <v>3</v>
      </c>
      <c r="D6" s="120" t="s">
        <v>4</v>
      </c>
      <c r="E6" s="120" t="s">
        <v>5</v>
      </c>
      <c r="F6" s="120" t="s">
        <v>6</v>
      </c>
      <c r="G6" s="120" t="s">
        <v>58</v>
      </c>
      <c r="H6" s="121" t="s">
        <v>7</v>
      </c>
      <c r="I6" s="121" t="s">
        <v>8</v>
      </c>
      <c r="J6" s="121" t="s">
        <v>9</v>
      </c>
      <c r="K6" s="120" t="s">
        <v>10</v>
      </c>
    </row>
    <row r="7" spans="1:14" ht="31.5" customHeight="1" x14ac:dyDescent="0.25">
      <c r="A7" s="8">
        <v>1</v>
      </c>
      <c r="B7" s="5" t="s">
        <v>59</v>
      </c>
      <c r="C7" s="5" t="s">
        <v>20</v>
      </c>
      <c r="D7" s="5" t="s">
        <v>60</v>
      </c>
      <c r="E7" s="7">
        <v>662922.31000000006</v>
      </c>
      <c r="F7" s="7"/>
      <c r="G7" s="7">
        <f>E7-F7</f>
        <v>662922.31000000006</v>
      </c>
      <c r="H7" s="5" t="s">
        <v>17</v>
      </c>
      <c r="I7" s="67">
        <v>41227</v>
      </c>
      <c r="J7" s="67">
        <v>41396</v>
      </c>
      <c r="K7" s="5"/>
    </row>
    <row r="8" spans="1:14" ht="57.75" customHeight="1" x14ac:dyDescent="0.25">
      <c r="A8" s="8">
        <v>2</v>
      </c>
      <c r="B8" s="9" t="s">
        <v>61</v>
      </c>
      <c r="C8" s="5" t="s">
        <v>12</v>
      </c>
      <c r="D8" s="9" t="s">
        <v>62</v>
      </c>
      <c r="E8" s="7">
        <v>112291.66</v>
      </c>
      <c r="F8" s="7"/>
      <c r="G8" s="7">
        <v>112291.66</v>
      </c>
      <c r="H8" s="5" t="s">
        <v>17</v>
      </c>
      <c r="I8" s="67">
        <v>41016</v>
      </c>
      <c r="J8" s="67">
        <v>40969</v>
      </c>
      <c r="K8" s="5"/>
    </row>
    <row r="9" spans="1:14" ht="45" customHeight="1" x14ac:dyDescent="0.25">
      <c r="A9" s="8">
        <v>3</v>
      </c>
      <c r="B9" s="9" t="s">
        <v>63</v>
      </c>
      <c r="C9" s="9" t="s">
        <v>12</v>
      </c>
      <c r="D9" s="9" t="s">
        <v>64</v>
      </c>
      <c r="E9" s="10">
        <v>132514.04999999999</v>
      </c>
      <c r="F9" s="10"/>
      <c r="G9" s="7">
        <v>0</v>
      </c>
      <c r="H9" s="9" t="s">
        <v>82</v>
      </c>
      <c r="I9" s="68">
        <v>41365</v>
      </c>
      <c r="J9" s="68">
        <v>40952</v>
      </c>
      <c r="K9" s="5"/>
    </row>
    <row r="10" spans="1:14" ht="45" customHeight="1" x14ac:dyDescent="0.25">
      <c r="A10" s="8">
        <v>4</v>
      </c>
      <c r="B10" s="9" t="s">
        <v>65</v>
      </c>
      <c r="C10" s="9" t="s">
        <v>12</v>
      </c>
      <c r="D10" s="9" t="s">
        <v>66</v>
      </c>
      <c r="E10" s="10">
        <v>440361</v>
      </c>
      <c r="F10" s="10"/>
      <c r="G10" s="7">
        <v>0</v>
      </c>
      <c r="H10" s="9" t="s">
        <v>82</v>
      </c>
      <c r="I10" s="68">
        <v>41122</v>
      </c>
      <c r="J10" s="68">
        <v>41192</v>
      </c>
      <c r="K10" s="9"/>
    </row>
    <row r="11" spans="1:14" ht="32.25" customHeight="1" x14ac:dyDescent="0.25">
      <c r="A11" s="8">
        <v>5</v>
      </c>
      <c r="B11" s="9" t="s">
        <v>67</v>
      </c>
      <c r="C11" s="9" t="s">
        <v>12</v>
      </c>
      <c r="D11" s="9" t="s">
        <v>68</v>
      </c>
      <c r="E11" s="10">
        <v>449297.42</v>
      </c>
      <c r="F11" s="10"/>
      <c r="G11" s="7">
        <v>0</v>
      </c>
      <c r="H11" s="9" t="s">
        <v>77</v>
      </c>
      <c r="I11" s="68">
        <v>41122</v>
      </c>
      <c r="J11" s="68">
        <v>41183</v>
      </c>
      <c r="K11" s="9"/>
    </row>
    <row r="12" spans="1:14" ht="36" customHeight="1" x14ac:dyDescent="0.25">
      <c r="A12" s="8">
        <v>6</v>
      </c>
      <c r="B12" s="9" t="s">
        <v>69</v>
      </c>
      <c r="C12" s="9" t="s">
        <v>12</v>
      </c>
      <c r="D12" s="9" t="s">
        <v>70</v>
      </c>
      <c r="E12" s="10">
        <v>246923.68</v>
      </c>
      <c r="F12" s="10"/>
      <c r="G12" s="7">
        <f>E12-F12</f>
        <v>246923.68</v>
      </c>
      <c r="H12" s="9" t="s">
        <v>17</v>
      </c>
      <c r="I12" s="68">
        <v>41091</v>
      </c>
      <c r="J12" s="68">
        <v>41214</v>
      </c>
      <c r="K12" s="9"/>
    </row>
    <row r="13" spans="1:14" ht="54.75" customHeight="1" x14ac:dyDescent="0.25">
      <c r="A13" s="8">
        <v>8</v>
      </c>
      <c r="B13" s="9" t="s">
        <v>71</v>
      </c>
      <c r="C13" s="9" t="s">
        <v>54</v>
      </c>
      <c r="D13" s="9" t="s">
        <v>72</v>
      </c>
      <c r="E13" s="10">
        <v>513170.3</v>
      </c>
      <c r="F13" s="10"/>
      <c r="G13" s="7">
        <v>0</v>
      </c>
      <c r="H13" s="9" t="s">
        <v>77</v>
      </c>
      <c r="I13" s="68">
        <v>41122</v>
      </c>
      <c r="J13" s="68">
        <v>41183</v>
      </c>
      <c r="K13" s="9"/>
    </row>
    <row r="14" spans="1:14" s="65" customFormat="1" ht="39.75" customHeight="1" x14ac:dyDescent="0.2">
      <c r="A14" s="8">
        <v>13</v>
      </c>
      <c r="B14" s="9" t="s">
        <v>73</v>
      </c>
      <c r="C14" s="9" t="s">
        <v>74</v>
      </c>
      <c r="D14" s="5" t="s">
        <v>75</v>
      </c>
      <c r="E14" s="114">
        <v>273000</v>
      </c>
      <c r="F14" s="114"/>
      <c r="G14" s="114">
        <v>273000</v>
      </c>
      <c r="H14" s="5" t="s">
        <v>77</v>
      </c>
      <c r="I14" s="67">
        <v>41000</v>
      </c>
      <c r="J14" s="67">
        <v>41091</v>
      </c>
      <c r="K14" s="5"/>
    </row>
    <row r="15" spans="1:14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4" ht="40.5" customHeight="1" x14ac:dyDescent="0.25">
      <c r="A16" s="13"/>
      <c r="E16" s="25"/>
      <c r="F16" s="25"/>
      <c r="G16" s="25"/>
    </row>
    <row r="17" spans="1:11" ht="23.25" customHeight="1" x14ac:dyDescent="0.25">
      <c r="A17" s="13"/>
      <c r="E17" s="25"/>
      <c r="F17" s="25"/>
      <c r="G17" s="25"/>
    </row>
    <row r="18" spans="1:11" ht="30.75" customHeight="1" x14ac:dyDescent="0.25">
      <c r="A18" s="138" t="s">
        <v>121</v>
      </c>
      <c r="B18" s="138"/>
      <c r="C18" s="138"/>
      <c r="D18" s="139" t="s">
        <v>120</v>
      </c>
      <c r="E18" s="139"/>
      <c r="F18" s="139"/>
      <c r="G18" s="14"/>
      <c r="H18" t="s">
        <v>122</v>
      </c>
    </row>
    <row r="19" spans="1:11" ht="33.75" customHeight="1" x14ac:dyDescent="0.25">
      <c r="A19" s="133" t="s">
        <v>76</v>
      </c>
      <c r="B19" s="133"/>
      <c r="C19" s="133"/>
      <c r="E19" s="70" t="s">
        <v>119</v>
      </c>
      <c r="H19" s="133" t="s">
        <v>57</v>
      </c>
      <c r="I19" s="133"/>
      <c r="J19" s="118"/>
      <c r="K19" s="118"/>
    </row>
    <row r="20" spans="1:11" ht="21" customHeight="1" x14ac:dyDescent="0.25">
      <c r="A20" s="19"/>
      <c r="B20" s="19"/>
    </row>
    <row r="21" spans="1:11" ht="23.25" customHeight="1" x14ac:dyDescent="0.25"/>
    <row r="22" spans="1:11" ht="22.5" customHeight="1" x14ac:dyDescent="0.25"/>
  </sheetData>
  <autoFilter ref="A6:K14" xr:uid="{B8AD4C42-CCC5-40E4-AC60-FAC3BD27F82B}"/>
  <mergeCells count="8">
    <mergeCell ref="A19:C19"/>
    <mergeCell ref="H19:I19"/>
    <mergeCell ref="A2:G2"/>
    <mergeCell ref="H2:N2"/>
    <mergeCell ref="A3:G3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50" fitToHeight="0" orientation="landscape" r:id="rId1"/>
  <headerFooter>
    <oddHeader xml:space="preserve">&amp;R&amp;N de &amp;N
</oddHeader>
  </headerFooter>
  <colBreaks count="1" manualBreakCount="1">
    <brk id="11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F16AC-C4F2-4D50-9742-F1A895FFD207}">
  <dimension ref="A1:N22"/>
  <sheetViews>
    <sheetView zoomScaleNormal="100" workbookViewId="0">
      <selection activeCell="F19" sqref="F19"/>
    </sheetView>
  </sheetViews>
  <sheetFormatPr baseColWidth="10" defaultRowHeight="15" x14ac:dyDescent="0.25"/>
  <cols>
    <col min="1" max="1" width="16.28515625" customWidth="1"/>
    <col min="2" max="2" width="32.7109375" customWidth="1"/>
    <col min="3" max="3" width="25.28515625" customWidth="1"/>
    <col min="4" max="4" width="45.85546875" customWidth="1"/>
    <col min="5" max="5" width="17.5703125" customWidth="1"/>
    <col min="6" max="6" width="15" customWidth="1"/>
    <col min="7" max="7" width="15.42578125" customWidth="1"/>
    <col min="8" max="8" width="34" customWidth="1"/>
    <col min="9" max="9" width="21.28515625" style="13" customWidth="1"/>
    <col min="10" max="10" width="16.7109375" style="13" customWidth="1"/>
    <col min="11" max="11" width="14.5703125" customWidth="1"/>
  </cols>
  <sheetData>
    <row r="1" spans="1:14" ht="15.6" customHeight="1" x14ac:dyDescent="0.25">
      <c r="A1" s="119" t="s">
        <v>170</v>
      </c>
      <c r="B1" s="119"/>
      <c r="C1" s="119"/>
      <c r="D1" s="119"/>
      <c r="E1" s="119"/>
      <c r="F1" s="119"/>
      <c r="G1" s="119"/>
      <c r="H1" s="119"/>
      <c r="I1" s="41"/>
      <c r="J1" s="41"/>
      <c r="K1" s="41"/>
    </row>
    <row r="2" spans="1:14" ht="16.5" customHeight="1" x14ac:dyDescent="0.25">
      <c r="A2" s="134" t="s">
        <v>153</v>
      </c>
      <c r="B2" s="134"/>
      <c r="C2" s="134"/>
      <c r="D2" s="134"/>
      <c r="E2" s="134"/>
      <c r="F2" s="134"/>
      <c r="G2" s="134"/>
      <c r="H2" s="135"/>
      <c r="I2" s="135"/>
      <c r="J2" s="135"/>
      <c r="K2" s="135"/>
      <c r="L2" s="135"/>
      <c r="M2" s="135"/>
      <c r="N2" s="135"/>
    </row>
    <row r="3" spans="1:14" ht="15.75" customHeight="1" x14ac:dyDescent="0.25">
      <c r="A3" s="136" t="s">
        <v>152</v>
      </c>
      <c r="B3" s="136"/>
      <c r="C3" s="136"/>
      <c r="D3" s="136"/>
      <c r="E3" s="136"/>
      <c r="F3" s="136"/>
      <c r="G3" s="136"/>
      <c r="H3" s="32"/>
      <c r="I3" s="42"/>
      <c r="J3" s="42"/>
      <c r="K3" s="42"/>
    </row>
    <row r="4" spans="1:14" x14ac:dyDescent="0.25">
      <c r="A4" s="18"/>
      <c r="B4" s="42"/>
      <c r="C4" s="42"/>
      <c r="D4" s="137" t="s">
        <v>160</v>
      </c>
      <c r="E4" s="137"/>
      <c r="F4" s="137"/>
      <c r="G4" s="137"/>
      <c r="H4" s="137"/>
      <c r="I4" s="42"/>
      <c r="J4" s="42"/>
      <c r="K4" s="42"/>
    </row>
    <row r="5" spans="1:14" ht="17.45" customHeight="1" x14ac:dyDescent="0.25">
      <c r="A5" s="23"/>
      <c r="B5" s="24"/>
      <c r="C5" s="24"/>
      <c r="D5" s="24"/>
      <c r="E5" s="24"/>
      <c r="F5" s="24"/>
      <c r="G5" s="24"/>
      <c r="H5" s="24"/>
      <c r="I5" s="66"/>
      <c r="J5" s="69"/>
      <c r="K5" s="24"/>
    </row>
    <row r="6" spans="1:14" s="62" customFormat="1" ht="30" customHeight="1" x14ac:dyDescent="0.25">
      <c r="A6" s="120" t="s">
        <v>1</v>
      </c>
      <c r="B6" s="120" t="s">
        <v>2</v>
      </c>
      <c r="C6" s="120" t="s">
        <v>3</v>
      </c>
      <c r="D6" s="120" t="s">
        <v>4</v>
      </c>
      <c r="E6" s="120" t="s">
        <v>5</v>
      </c>
      <c r="F6" s="120" t="s">
        <v>6</v>
      </c>
      <c r="G6" s="120" t="s">
        <v>58</v>
      </c>
      <c r="H6" s="121" t="s">
        <v>7</v>
      </c>
      <c r="I6" s="121" t="s">
        <v>8</v>
      </c>
      <c r="J6" s="121" t="s">
        <v>9</v>
      </c>
      <c r="K6" s="120" t="s">
        <v>10</v>
      </c>
    </row>
    <row r="7" spans="1:14" ht="31.5" customHeight="1" x14ac:dyDescent="0.25">
      <c r="A7" s="8">
        <v>1</v>
      </c>
      <c r="B7" s="5" t="s">
        <v>59</v>
      </c>
      <c r="C7" s="5" t="s">
        <v>20</v>
      </c>
      <c r="D7" s="5" t="s">
        <v>60</v>
      </c>
      <c r="E7" s="7">
        <v>662922.31000000006</v>
      </c>
      <c r="F7" s="7"/>
      <c r="G7" s="7">
        <f>E7-F7</f>
        <v>662922.31000000006</v>
      </c>
      <c r="H7" s="5" t="s">
        <v>17</v>
      </c>
      <c r="I7" s="67">
        <v>41227</v>
      </c>
      <c r="J7" s="67">
        <v>41396</v>
      </c>
      <c r="K7" s="5"/>
    </row>
    <row r="8" spans="1:14" ht="57.75" customHeight="1" x14ac:dyDescent="0.25">
      <c r="A8" s="8">
        <v>2</v>
      </c>
      <c r="B8" s="9" t="s">
        <v>61</v>
      </c>
      <c r="C8" s="5" t="s">
        <v>12</v>
      </c>
      <c r="D8" s="9" t="s">
        <v>62</v>
      </c>
      <c r="E8" s="7">
        <v>112291.66</v>
      </c>
      <c r="F8" s="7"/>
      <c r="G8" s="7">
        <v>112291.66</v>
      </c>
      <c r="H8" s="5" t="s">
        <v>17</v>
      </c>
      <c r="I8" s="67">
        <v>41016</v>
      </c>
      <c r="J8" s="67">
        <v>40969</v>
      </c>
      <c r="K8" s="5"/>
    </row>
    <row r="9" spans="1:14" ht="45" customHeight="1" x14ac:dyDescent="0.25">
      <c r="A9" s="8">
        <v>3</v>
      </c>
      <c r="B9" s="9" t="s">
        <v>63</v>
      </c>
      <c r="C9" s="9" t="s">
        <v>12</v>
      </c>
      <c r="D9" s="9" t="s">
        <v>64</v>
      </c>
      <c r="E9" s="10">
        <v>132514.04999999999</v>
      </c>
      <c r="F9" s="10"/>
      <c r="G9" s="7">
        <v>0</v>
      </c>
      <c r="H9" s="9" t="s">
        <v>82</v>
      </c>
      <c r="I9" s="68">
        <v>41365</v>
      </c>
      <c r="J9" s="68">
        <v>40952</v>
      </c>
      <c r="K9" s="5"/>
    </row>
    <row r="10" spans="1:14" ht="45" customHeight="1" x14ac:dyDescent="0.25">
      <c r="A10" s="8">
        <v>4</v>
      </c>
      <c r="B10" s="9" t="s">
        <v>65</v>
      </c>
      <c r="C10" s="9" t="s">
        <v>12</v>
      </c>
      <c r="D10" s="9" t="s">
        <v>66</v>
      </c>
      <c r="E10" s="10">
        <v>440361</v>
      </c>
      <c r="F10" s="10"/>
      <c r="G10" s="7">
        <v>0</v>
      </c>
      <c r="H10" s="9" t="s">
        <v>82</v>
      </c>
      <c r="I10" s="68">
        <v>41122</v>
      </c>
      <c r="J10" s="68">
        <v>41192</v>
      </c>
      <c r="K10" s="9"/>
    </row>
    <row r="11" spans="1:14" ht="32.25" customHeight="1" x14ac:dyDescent="0.25">
      <c r="A11" s="8">
        <v>5</v>
      </c>
      <c r="B11" s="9" t="s">
        <v>67</v>
      </c>
      <c r="C11" s="9" t="s">
        <v>12</v>
      </c>
      <c r="D11" s="9" t="s">
        <v>68</v>
      </c>
      <c r="E11" s="10">
        <v>449297.42</v>
      </c>
      <c r="F11" s="10"/>
      <c r="G11" s="7">
        <v>0</v>
      </c>
      <c r="H11" s="9" t="s">
        <v>77</v>
      </c>
      <c r="I11" s="68">
        <v>41122</v>
      </c>
      <c r="J11" s="68">
        <v>41183</v>
      </c>
      <c r="K11" s="9"/>
    </row>
    <row r="12" spans="1:14" ht="36" customHeight="1" x14ac:dyDescent="0.25">
      <c r="A12" s="8">
        <v>6</v>
      </c>
      <c r="B12" s="9" t="s">
        <v>69</v>
      </c>
      <c r="C12" s="9" t="s">
        <v>12</v>
      </c>
      <c r="D12" s="9" t="s">
        <v>70</v>
      </c>
      <c r="E12" s="10">
        <v>246923.68</v>
      </c>
      <c r="F12" s="10"/>
      <c r="G12" s="7">
        <f>E12-F12</f>
        <v>246923.68</v>
      </c>
      <c r="H12" s="9" t="s">
        <v>17</v>
      </c>
      <c r="I12" s="68">
        <v>41091</v>
      </c>
      <c r="J12" s="68">
        <v>41214</v>
      </c>
      <c r="K12" s="9"/>
    </row>
    <row r="13" spans="1:14" ht="54.75" customHeight="1" x14ac:dyDescent="0.25">
      <c r="A13" s="8">
        <v>8</v>
      </c>
      <c r="B13" s="9" t="s">
        <v>71</v>
      </c>
      <c r="C13" s="9" t="s">
        <v>54</v>
      </c>
      <c r="D13" s="9" t="s">
        <v>72</v>
      </c>
      <c r="E13" s="10">
        <v>513170.3</v>
      </c>
      <c r="F13" s="10"/>
      <c r="G13" s="7">
        <v>0</v>
      </c>
      <c r="H13" s="9" t="s">
        <v>77</v>
      </c>
      <c r="I13" s="68">
        <v>41122</v>
      </c>
      <c r="J13" s="68">
        <v>41183</v>
      </c>
      <c r="K13" s="9"/>
    </row>
    <row r="14" spans="1:14" s="65" customFormat="1" ht="39.75" customHeight="1" x14ac:dyDescent="0.2">
      <c r="A14" s="8">
        <v>13</v>
      </c>
      <c r="B14" s="9" t="s">
        <v>73</v>
      </c>
      <c r="C14" s="9" t="s">
        <v>74</v>
      </c>
      <c r="D14" s="5" t="s">
        <v>75</v>
      </c>
      <c r="E14" s="114">
        <v>273000</v>
      </c>
      <c r="F14" s="114"/>
      <c r="G14" s="114">
        <v>273000</v>
      </c>
      <c r="H14" s="5" t="s">
        <v>77</v>
      </c>
      <c r="I14" s="67">
        <v>41000</v>
      </c>
      <c r="J14" s="67">
        <v>41091</v>
      </c>
      <c r="K14" s="5"/>
    </row>
    <row r="15" spans="1:14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4" ht="40.5" customHeight="1" x14ac:dyDescent="0.25">
      <c r="A16" s="13"/>
      <c r="E16" s="25"/>
      <c r="F16" s="25"/>
      <c r="G16" s="25"/>
    </row>
    <row r="17" spans="1:11" ht="23.25" customHeight="1" x14ac:dyDescent="0.25">
      <c r="A17" s="13"/>
      <c r="E17" s="25"/>
      <c r="F17" s="25"/>
      <c r="G17" s="25"/>
    </row>
    <row r="18" spans="1:11" ht="30.75" customHeight="1" x14ac:dyDescent="0.25">
      <c r="A18" s="138" t="s">
        <v>121</v>
      </c>
      <c r="B18" s="138"/>
      <c r="C18" s="138"/>
      <c r="D18" s="139" t="s">
        <v>120</v>
      </c>
      <c r="E18" s="139"/>
      <c r="F18" s="139"/>
      <c r="G18" s="14"/>
      <c r="H18" t="s">
        <v>122</v>
      </c>
    </row>
    <row r="19" spans="1:11" ht="33.75" customHeight="1" x14ac:dyDescent="0.25">
      <c r="A19" s="133" t="s">
        <v>76</v>
      </c>
      <c r="B19" s="133"/>
      <c r="C19" s="133"/>
      <c r="E19" s="70" t="s">
        <v>119</v>
      </c>
      <c r="H19" s="133" t="s">
        <v>57</v>
      </c>
      <c r="I19" s="133"/>
      <c r="J19" s="118"/>
      <c r="K19" s="118"/>
    </row>
    <row r="20" spans="1:11" ht="21" customHeight="1" x14ac:dyDescent="0.25">
      <c r="A20" s="19"/>
      <c r="B20" s="19"/>
    </row>
    <row r="21" spans="1:11" ht="23.25" customHeight="1" x14ac:dyDescent="0.25"/>
    <row r="22" spans="1:11" ht="22.5" customHeight="1" x14ac:dyDescent="0.25"/>
  </sheetData>
  <autoFilter ref="A6:K14" xr:uid="{B8AD4C42-CCC5-40E4-AC60-FAC3BD27F82B}"/>
  <mergeCells count="8">
    <mergeCell ref="A19:C19"/>
    <mergeCell ref="H19:I19"/>
    <mergeCell ref="A2:G2"/>
    <mergeCell ref="H2:N2"/>
    <mergeCell ref="A3:G3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50" fitToHeight="0" orientation="landscape" r:id="rId1"/>
  <headerFooter>
    <oddHeader xml:space="preserve">&amp;R&amp;N de &amp;N
</oddHeader>
  </headerFooter>
  <colBreaks count="1" manualBreakCount="1">
    <brk id="1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0C456-50E5-4AC4-BF57-1F6EAB41844E}">
  <sheetPr>
    <pageSetUpPr fitToPage="1"/>
  </sheetPr>
  <dimension ref="A2:FNV41"/>
  <sheetViews>
    <sheetView topLeftCell="A25" zoomScaleNormal="100" zoomScaleSheetLayoutView="100" zoomScalePageLayoutView="85" workbookViewId="0">
      <selection activeCell="B35" sqref="B35"/>
    </sheetView>
  </sheetViews>
  <sheetFormatPr baseColWidth="10" defaultRowHeight="15" x14ac:dyDescent="0.25"/>
  <cols>
    <col min="1" max="1" width="5.42578125" style="59" customWidth="1"/>
    <col min="2" max="2" width="5.85546875" style="59" customWidth="1"/>
    <col min="3" max="3" width="21.85546875" customWidth="1"/>
    <col min="4" max="4" width="22.28515625" customWidth="1"/>
    <col min="5" max="5" width="38" customWidth="1"/>
    <col min="6" max="6" width="51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2" spans="1:148" ht="15.75" x14ac:dyDescent="0.25">
      <c r="C2" s="140" t="s">
        <v>90</v>
      </c>
      <c r="D2" s="140"/>
      <c r="E2" s="140"/>
      <c r="F2" s="140"/>
      <c r="G2" s="140"/>
      <c r="H2" s="140"/>
      <c r="I2" s="140"/>
      <c r="J2" s="140"/>
    </row>
    <row r="3" spans="1:148" ht="15" customHeight="1" x14ac:dyDescent="0.25">
      <c r="C3" s="141" t="s">
        <v>128</v>
      </c>
      <c r="D3" s="141"/>
      <c r="E3" s="141"/>
      <c r="F3" s="141"/>
      <c r="G3" s="141"/>
      <c r="H3" s="141"/>
      <c r="I3" s="141"/>
      <c r="J3" s="141"/>
      <c r="K3" s="32"/>
    </row>
    <row r="4" spans="1:148" x14ac:dyDescent="0.25">
      <c r="C4" s="142" t="s">
        <v>133</v>
      </c>
      <c r="D4" s="142"/>
      <c r="E4" s="142"/>
      <c r="F4" s="142"/>
      <c r="G4" s="142"/>
      <c r="H4" s="142"/>
      <c r="I4" s="142"/>
      <c r="J4" s="142"/>
    </row>
    <row r="5" spans="1:148" x14ac:dyDescent="0.25">
      <c r="C5" s="143" t="s">
        <v>161</v>
      </c>
      <c r="D5" s="143"/>
      <c r="E5" s="143"/>
      <c r="F5" s="143"/>
      <c r="G5" s="143"/>
      <c r="H5" s="143"/>
      <c r="I5" s="143"/>
      <c r="J5" s="143"/>
    </row>
    <row r="6" spans="1:148" ht="47.25" customHeight="1" x14ac:dyDescent="0.25">
      <c r="C6" s="29" t="s">
        <v>2</v>
      </c>
      <c r="D6" s="20" t="s">
        <v>117</v>
      </c>
      <c r="E6" s="31" t="s">
        <v>3</v>
      </c>
      <c r="F6" s="29" t="s">
        <v>4</v>
      </c>
      <c r="G6" s="29" t="s">
        <v>5</v>
      </c>
      <c r="H6" s="29" t="s">
        <v>6</v>
      </c>
      <c r="I6" s="29" t="s">
        <v>58</v>
      </c>
      <c r="J6" s="20" t="s">
        <v>10</v>
      </c>
    </row>
    <row r="7" spans="1:148" ht="43.5" customHeight="1" x14ac:dyDescent="0.25">
      <c r="A7" s="35" t="s">
        <v>102</v>
      </c>
      <c r="B7" s="35">
        <v>1</v>
      </c>
      <c r="C7" s="2" t="str">
        <f>'[1]C X P - JUNIO- 2022'!C6</f>
        <v>CONTRATO 001/14</v>
      </c>
      <c r="D7" s="116">
        <f>'[1]C X P - JUNIO- 2022'!J6</f>
        <v>41275</v>
      </c>
      <c r="E7" s="73" t="str">
        <f>'[1]C X P - JUNIO- 2022'!D6</f>
        <v>IDIAF</v>
      </c>
      <c r="F7" s="60" t="str">
        <f>'[1]C X P - JUNIO- 2022'!E6</f>
        <v>Validación de Tecnologia para Incrementar la Pruductividad de la Batata</v>
      </c>
      <c r="G7" s="60">
        <f>'[1]C X P - JUNIO- 2022'!F6</f>
        <v>117554.35</v>
      </c>
      <c r="H7" s="60">
        <f>'[1]C X P - JUNIO- 2022'!G6</f>
        <v>0</v>
      </c>
      <c r="I7" s="71">
        <f>'[1]C X P - JUNIO- 2022'!H6</f>
        <v>117554.35</v>
      </c>
      <c r="J7" s="61"/>
      <c r="K7" s="17"/>
    </row>
    <row r="8" spans="1:148" ht="38.25" customHeight="1" x14ac:dyDescent="0.25">
      <c r="A8" s="35" t="s">
        <v>102</v>
      </c>
      <c r="B8" s="35">
        <v>2</v>
      </c>
      <c r="C8" s="2" t="str">
        <f>'[1]C X P - JUNIO- 2022'!C7</f>
        <v>CONTRATO 012/14</v>
      </c>
      <c r="D8" s="116">
        <f>'[1]C X P - JUNIO- 2022'!J7</f>
        <v>41275</v>
      </c>
      <c r="E8" s="73" t="str">
        <f>'[1]C X P - JUNIO- 2022'!D7</f>
        <v>IDIAF</v>
      </c>
      <c r="F8" s="60" t="str">
        <f>'[1]C X P - JUNIO- 2022'!E7</f>
        <v xml:space="preserve">Desarrollo y validación de los Cultivares de Lechoza Roja para el Mercado de Exportación. </v>
      </c>
      <c r="G8" s="60">
        <f>'[1]C X P - JUNIO- 2022'!F7</f>
        <v>439041.4</v>
      </c>
      <c r="H8" s="60">
        <f>'[1]C X P - JUNIO- 2022'!G7</f>
        <v>0</v>
      </c>
      <c r="I8" s="71">
        <f>'[1]C X P - JUNIO- 2022'!H7</f>
        <v>439041.4</v>
      </c>
      <c r="J8" s="1"/>
      <c r="K8" s="17"/>
    </row>
    <row r="9" spans="1:148" ht="39" customHeight="1" x14ac:dyDescent="0.25">
      <c r="A9" s="35" t="s">
        <v>102</v>
      </c>
      <c r="B9" s="35">
        <v>5</v>
      </c>
      <c r="C9" s="2" t="str">
        <f>'[1]C X P - JUNIO- 2022'!C8</f>
        <v>CONTRATO 009/13</v>
      </c>
      <c r="D9" s="116">
        <f>'[1]C X P - JUNIO- 2022'!J8</f>
        <v>41345</v>
      </c>
      <c r="E9" s="73" t="str">
        <f>'[1]C X P - JUNIO- 2022'!D8</f>
        <v>IDIAF</v>
      </c>
      <c r="F9" s="60" t="str">
        <f>'[1]C X P - JUNIO- 2022'!E8</f>
        <v>Generecion y Validacion de Tecnologias Sostenible para la  Nutricion Organica de Banano en  Azua.</v>
      </c>
      <c r="G9" s="60">
        <f>'[1]C X P - JUNIO- 2022'!F8</f>
        <v>122657.41</v>
      </c>
      <c r="H9" s="60">
        <f>'[1]C X P - JUNIO- 2022'!G8</f>
        <v>0</v>
      </c>
      <c r="I9" s="71">
        <f>'[1]C X P - JUNIO- 2022'!H8</f>
        <v>122657.41</v>
      </c>
      <c r="J9" s="1"/>
      <c r="K9" s="17"/>
    </row>
    <row r="10" spans="1:148" ht="33" customHeight="1" x14ac:dyDescent="0.25">
      <c r="A10" s="35" t="s">
        <v>102</v>
      </c>
      <c r="B10" s="35">
        <v>13</v>
      </c>
      <c r="C10" s="2" t="str">
        <f>'[1]C X P - JUNIO- 2022'!C9</f>
        <v>CONTRATO 009/2014</v>
      </c>
      <c r="D10" s="116">
        <f>'[1]C X P - JUNIO- 2022'!J9</f>
        <v>0</v>
      </c>
      <c r="E10" s="73" t="str">
        <f>'[1]C X P - JUNIO- 2022'!D9</f>
        <v>IDIAF</v>
      </c>
      <c r="F10" s="60" t="str">
        <f>'[1]C X P - JUNIO- 2022'!E9</f>
        <v>Comportamiento Varietal de Tomate y Ajies frente a las principales plagas artopodas en ambiente protegido.</v>
      </c>
      <c r="G10" s="60">
        <f>'[1]C X P - JUNIO- 2022'!F9</f>
        <v>204087.86</v>
      </c>
      <c r="H10" s="60">
        <f>'[1]C X P - JUNIO- 2022'!G9</f>
        <v>0</v>
      </c>
      <c r="I10" s="71">
        <f>'[1]C X P - JUNIO- 2022'!H9</f>
        <v>204087.86</v>
      </c>
      <c r="J10" s="1"/>
      <c r="K10" s="17"/>
    </row>
    <row r="11" spans="1:148" ht="36" customHeight="1" x14ac:dyDescent="0.25">
      <c r="A11" s="35" t="s">
        <v>102</v>
      </c>
      <c r="B11" s="35">
        <v>8</v>
      </c>
      <c r="C11" s="2" t="str">
        <f>'[1]C X P - JUNIO- 2022'!C10</f>
        <v>CONTRATO 008/14</v>
      </c>
      <c r="D11" s="116" t="str">
        <f>'[1]C X P - JUNIO- 2022'!J10</f>
        <v>01/15/2014</v>
      </c>
      <c r="E11" s="73" t="str">
        <f>'[1]C X P - JUNIO- 2022'!D10</f>
        <v>ISA</v>
      </c>
      <c r="F11" s="60" t="str">
        <f>'[1]C X P - JUNIO- 2022'!E10</f>
        <v>Evaluacion de secadora solar tipo Martinez Pinillo para madera en el Proyecto Restauración.</v>
      </c>
      <c r="G11" s="60">
        <f>'[1]C X P - JUNIO- 2022'!F10</f>
        <v>269297</v>
      </c>
      <c r="H11" s="60">
        <f>'[1]C X P - JUNIO- 2022'!G10</f>
        <v>0</v>
      </c>
      <c r="I11" s="71">
        <f>'[1]C X P - JUNIO- 2022'!H10</f>
        <v>269297</v>
      </c>
      <c r="J11" s="1"/>
      <c r="K11" s="17"/>
    </row>
    <row r="12" spans="1:148" ht="22.5" customHeight="1" x14ac:dyDescent="0.25">
      <c r="A12" s="35" t="s">
        <v>106</v>
      </c>
      <c r="B12" s="35">
        <v>18</v>
      </c>
      <c r="C12" s="2" t="str">
        <f>'[1]C X P - JUNIO- 2022'!C11</f>
        <v>CONTRATO 017/13</v>
      </c>
      <c r="D12" s="116">
        <f>'[1]C X P - JUNIO- 2022'!J11</f>
        <v>41395</v>
      </c>
      <c r="E12" s="73" t="str">
        <f>'[1]C X P - JUNIO- 2022'!D11</f>
        <v>INTEC</v>
      </c>
      <c r="F12" s="60" t="str">
        <f>'[1]C X P - JUNIO- 2022'!E11</f>
        <v>Cambio Uso de tierra Cuenca Rio Inoa.</v>
      </c>
      <c r="G12" s="60">
        <f>'[1]C X P - JUNIO- 2022'!F11</f>
        <v>260842</v>
      </c>
      <c r="H12" s="60">
        <f>'[1]C X P - JUNIO- 2022'!G11</f>
        <v>0</v>
      </c>
      <c r="I12" s="71">
        <f>'[1]C X P - JUNIO- 2022'!H11</f>
        <v>260842</v>
      </c>
      <c r="J12" s="1"/>
      <c r="K12" s="17"/>
    </row>
    <row r="13" spans="1:148" ht="24.75" customHeight="1" x14ac:dyDescent="0.25">
      <c r="A13" s="35" t="s">
        <v>102</v>
      </c>
      <c r="B13" s="35" t="s">
        <v>92</v>
      </c>
      <c r="C13" s="2" t="str">
        <f>'[1]C X P - JUNIO- 2022'!C12</f>
        <v>CONTRATO  065/13</v>
      </c>
      <c r="D13" s="116">
        <f>'[1]C X P - JUNIO- 2022'!J12</f>
        <v>41442</v>
      </c>
      <c r="E13" s="73" t="str">
        <f>'[1]C X P - JUNIO- 2022'!D12</f>
        <v>UNIVERSIDA APEC</v>
      </c>
      <c r="F13" s="60" t="str">
        <f>'[1]C X P - JUNIO- 2022'!E12</f>
        <v>Desarrollo de un Sistema Hidromotriz no Convensional.</v>
      </c>
      <c r="G13" s="60">
        <f>'[1]C X P - JUNIO- 2022'!F12</f>
        <v>175061.25</v>
      </c>
      <c r="H13" s="60">
        <f>'[1]C X P - JUNIO- 2022'!G12</f>
        <v>0</v>
      </c>
      <c r="I13" s="71">
        <f>'[1]C X P - JUNIO- 2022'!H12</f>
        <v>175061.25</v>
      </c>
      <c r="J13" s="1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</row>
    <row r="14" spans="1:148" s="30" customFormat="1" ht="24.75" customHeight="1" x14ac:dyDescent="0.25">
      <c r="A14" s="57" t="s">
        <v>93</v>
      </c>
      <c r="B14" s="57" t="s">
        <v>93</v>
      </c>
      <c r="C14" s="2" t="str">
        <f>'[1]C X P - JUNIO- 2022'!C13</f>
        <v>CONTRATO 029/14</v>
      </c>
      <c r="D14" s="116">
        <f>'[1]C X P - JUNIO- 2022'!J13</f>
        <v>41792</v>
      </c>
      <c r="E14" s="73" t="str">
        <f>'[1]C X P - JUNIO- 2022'!D13</f>
        <v>PAULA VIRGINIA PEREZ PEREZ</v>
      </c>
      <c r="F14" s="60" t="str">
        <f>'[1]C X P - JUNIO- 2022'!E13</f>
        <v>Doctorado en Empaque, Universidad de Michigan.</v>
      </c>
      <c r="G14" s="60">
        <f>'[1]C X P - JUNIO- 2022'!F13</f>
        <v>176242.32</v>
      </c>
      <c r="H14" s="60">
        <f>'[1]C X P - JUNIO- 2022'!G13</f>
        <v>0</v>
      </c>
      <c r="I14" s="71">
        <f>'[1]C X P - JUNIO- 2022'!H13</f>
        <v>176242.32</v>
      </c>
      <c r="J14" s="1"/>
      <c r="K14" s="17"/>
    </row>
    <row r="15" spans="1:148" s="30" customFormat="1" ht="31.5" customHeight="1" x14ac:dyDescent="0.25">
      <c r="A15" s="57" t="s">
        <v>93</v>
      </c>
      <c r="B15" s="57" t="s">
        <v>93</v>
      </c>
      <c r="C15" s="2" t="str">
        <f>'[1]C X P - JUNIO- 2022'!C14</f>
        <v>CONTRATO 030/14</v>
      </c>
      <c r="D15" s="116">
        <f>'[1]C X P - JUNIO- 2022'!J14</f>
        <v>41789</v>
      </c>
      <c r="E15" s="73" t="str">
        <f>'[1]C X P - JUNIO- 2022'!D14</f>
        <v>NINOSKA JOSEFINA GOMEZ GANAO</v>
      </c>
      <c r="F15" s="60" t="str">
        <f>'[1]C X P - JUNIO- 2022'!E14</f>
        <v>Maestria en Crop Sciences en alemania</v>
      </c>
      <c r="G15" s="60">
        <f>'[1]C X P - JUNIO- 2022'!F14</f>
        <v>47080</v>
      </c>
      <c r="H15" s="60">
        <f>'[1]C X P - JUNIO- 2022'!G14</f>
        <v>0</v>
      </c>
      <c r="I15" s="71">
        <f>'[1]C X P - JUNIO- 2022'!H14</f>
        <v>47080</v>
      </c>
      <c r="J15" s="1"/>
      <c r="K15" s="17"/>
    </row>
    <row r="16" spans="1:148" s="30" customFormat="1" ht="33.75" customHeight="1" x14ac:dyDescent="0.25">
      <c r="A16" s="57" t="s">
        <v>93</v>
      </c>
      <c r="B16" s="57" t="s">
        <v>93</v>
      </c>
      <c r="C16" s="2" t="str">
        <f>'[1]C X P - JUNIO- 2022'!C15</f>
        <v>CONTRATO 031/14</v>
      </c>
      <c r="D16" s="116">
        <f>'[1]C X P - JUNIO- 2022'!J15</f>
        <v>41792</v>
      </c>
      <c r="E16" s="73" t="str">
        <f>'[1]C X P - JUNIO- 2022'!D15</f>
        <v>JENNY ROSA ELVIRA RODRIGUEZ JIMENEZ</v>
      </c>
      <c r="F16" s="60" t="str">
        <f>'[1]C X P - JUNIO- 2022'!E15</f>
        <v>Doctorado en Ciencias con acentuación en Acentuación en Alimentos, Mexico.</v>
      </c>
      <c r="G16" s="60">
        <f>'[1]C X P - JUNIO- 2022'!F15</f>
        <v>31299</v>
      </c>
      <c r="H16" s="60">
        <f>'[1]C X P - JUNIO- 2022'!G15</f>
        <v>0</v>
      </c>
      <c r="I16" s="71">
        <f>'[1]C X P - JUNIO- 2022'!H15</f>
        <v>31299</v>
      </c>
      <c r="J16" s="1"/>
      <c r="K16" s="17"/>
    </row>
    <row r="17" spans="1:4442" ht="24.75" customHeight="1" x14ac:dyDescent="0.25">
      <c r="A17" s="57" t="s">
        <v>93</v>
      </c>
      <c r="B17" s="57" t="s">
        <v>93</v>
      </c>
      <c r="C17" s="2" t="str">
        <f>'[1]C X P - JUNIO- 2022'!C16</f>
        <v>CONTRATO 033/14</v>
      </c>
      <c r="D17" s="116">
        <f>'[1]C X P - JUNIO- 2022'!J16</f>
        <v>41792</v>
      </c>
      <c r="E17" s="73" t="str">
        <f>'[1]C X P - JUNIO- 2022'!D16</f>
        <v>JOSUE DE LOS RIOS MERA</v>
      </c>
      <c r="F17" s="60" t="str">
        <f>'[1]C X P - JUNIO- 2022'!E16</f>
        <v>Master en Crop sciences</v>
      </c>
      <c r="G17" s="60">
        <f>'[1]C X P - JUNIO- 2022'!F16</f>
        <v>47080</v>
      </c>
      <c r="H17" s="60">
        <f>'[1]C X P - JUNIO- 2022'!G16</f>
        <v>0</v>
      </c>
      <c r="I17" s="71">
        <f>'[1]C X P - JUNIO- 2022'!H16</f>
        <v>47080</v>
      </c>
      <c r="J17" s="1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</row>
    <row r="18" spans="1:4442" ht="30.75" customHeight="1" x14ac:dyDescent="0.25">
      <c r="A18" s="57" t="s">
        <v>93</v>
      </c>
      <c r="B18" s="57" t="s">
        <v>93</v>
      </c>
      <c r="C18" s="2" t="str">
        <f>'[1]C X P - JUNIO- 2022'!C17</f>
        <v>CONTRATO 034/14</v>
      </c>
      <c r="D18" s="116">
        <f>'[1]C X P - JUNIO- 2022'!J17</f>
        <v>41796</v>
      </c>
      <c r="E18" s="73" t="str">
        <f>'[1]C X P - JUNIO- 2022'!D17</f>
        <v>LAURA GLENYS POLANCO FLORIAN</v>
      </c>
      <c r="F18" s="60" t="str">
        <f>'[1]C X P - JUNIO- 2022'!E17</f>
        <v>PhD en Ciencias en Ecologia de Manejo y Sistemas Tropicales</v>
      </c>
      <c r="G18" s="60">
        <f>'[1]C X P - JUNIO- 2022'!F17</f>
        <v>55274.31</v>
      </c>
      <c r="H18" s="60">
        <f>'[1]C X P - JUNIO- 2022'!G17</f>
        <v>0</v>
      </c>
      <c r="I18" s="71">
        <f>'[1]C X P - JUNIO- 2022'!H17</f>
        <v>55274.31</v>
      </c>
      <c r="J18" s="1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</row>
    <row r="19" spans="1:4442" ht="45" customHeight="1" x14ac:dyDescent="0.25">
      <c r="A19" s="57" t="s">
        <v>93</v>
      </c>
      <c r="B19" s="57" t="s">
        <v>93</v>
      </c>
      <c r="C19" s="2" t="str">
        <f>'[1]C X P - JUNIO- 2022'!C18</f>
        <v>CONTRATO 036/14</v>
      </c>
      <c r="D19" s="116">
        <f>'[1]C X P - JUNIO- 2022'!J18</f>
        <v>41794</v>
      </c>
      <c r="E19" s="73" t="str">
        <f>'[1]C X P - JUNIO- 2022'!D18</f>
        <v>SILFRANY RAFAEL OVALLES ESTRELLA</v>
      </c>
      <c r="F19" s="60" t="str">
        <f>'[1]C X P - JUNIO- 2022'!E18</f>
        <v>Maestria en Industria Pecuaria Mencion Nutrición Animal, Universidad de Puerto Rico, Mayaguez.</v>
      </c>
      <c r="G19" s="60">
        <f>'[1]C X P - JUNIO- 2022'!F18</f>
        <v>51954.7</v>
      </c>
      <c r="H19" s="60">
        <f>'[1]C X P - JUNIO- 2022'!G18</f>
        <v>0</v>
      </c>
      <c r="I19" s="71">
        <f>'[1]C X P - JUNIO- 2022'!H18</f>
        <v>51954.7</v>
      </c>
      <c r="J19" s="1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</row>
    <row r="20" spans="1:4442" ht="30.75" customHeight="1" x14ac:dyDescent="0.25">
      <c r="A20" s="57" t="s">
        <v>93</v>
      </c>
      <c r="B20" s="57" t="s">
        <v>93</v>
      </c>
      <c r="C20" s="2" t="str">
        <f>'[1]C X P - JUNIO- 2022'!C19</f>
        <v>CONTRATO 044/14</v>
      </c>
      <c r="D20" s="116">
        <f>'[1]C X P - JUNIO- 2022'!J19</f>
        <v>41835</v>
      </c>
      <c r="E20" s="73" t="str">
        <f>'[1]C X P - JUNIO- 2022'!D19</f>
        <v>ANA ALTAGRACIA RODRIGUEZ TORRES</v>
      </c>
      <c r="F20" s="60" t="str">
        <f>'[1]C X P - JUNIO- 2022'!E19</f>
        <v>Maestria en Tecnologia de Granos y Semillas</v>
      </c>
      <c r="G20" s="60">
        <f>'[1]C X P - JUNIO- 2022'!F19</f>
        <v>133077.32999999999</v>
      </c>
      <c r="H20" s="60">
        <f>'[1]C X P - JUNIO- 2022'!G19</f>
        <v>0</v>
      </c>
      <c r="I20" s="71">
        <f>'[1]C X P - JUNIO- 2022'!H19</f>
        <v>133077.32999999999</v>
      </c>
      <c r="J20" s="1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</row>
    <row r="21" spans="1:4442" ht="28.5" customHeight="1" x14ac:dyDescent="0.25">
      <c r="A21" s="57" t="s">
        <v>93</v>
      </c>
      <c r="B21" s="57" t="s">
        <v>93</v>
      </c>
      <c r="C21" s="2" t="str">
        <f>'[1]C X P - JUNIO- 2022'!C20</f>
        <v>CONTRATO 045/14</v>
      </c>
      <c r="D21" s="116">
        <f>'[1]C X P - JUNIO- 2022'!J20</f>
        <v>41834</v>
      </c>
      <c r="E21" s="73" t="str">
        <f>'[1]C X P - JUNIO- 2022'!D20</f>
        <v>FELIPE ELMY ERNESTO PEGUERO PEREZ</v>
      </c>
      <c r="F21" s="60" t="str">
        <f>'[1]C X P - JUNIO- 2022'!E20</f>
        <v>PhD en Economia Agricola, Universidad de Luisiana, EE.UU.</v>
      </c>
      <c r="G21" s="60">
        <f>'[1]C X P - JUNIO- 2022'!F20</f>
        <v>18850</v>
      </c>
      <c r="H21" s="60">
        <f>'[1]C X P - JUNIO- 2022'!G20</f>
        <v>0</v>
      </c>
      <c r="I21" s="71">
        <f>'[1]C X P - JUNIO- 2022'!H20</f>
        <v>18850</v>
      </c>
      <c r="J21" s="1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</row>
    <row r="22" spans="1:4442" ht="43.5" customHeight="1" x14ac:dyDescent="0.25">
      <c r="A22" s="35" t="s">
        <v>94</v>
      </c>
      <c r="B22" s="57" t="s">
        <v>95</v>
      </c>
      <c r="C22" s="2" t="str">
        <f>'[1]C X P - JUNIO- 2022'!C21</f>
        <v>CONTRATO 021-2017</v>
      </c>
      <c r="D22" s="116">
        <f>'[1]C X P - JUNIO- 2022'!J21</f>
        <v>43052</v>
      </c>
      <c r="E22" s="73" t="str">
        <f>'[1]C X P - JUNIO- 2022'!D21</f>
        <v>ANGEL FERN. PEGUERO AGRAMONTE</v>
      </c>
      <c r="F22" s="60" t="str">
        <f>'[1]C X P - JUNIO- 2022'!E21</f>
        <v>P/realizacion deLicenciatura en Contabilidad en la Fundacion Educativa Oriental, INC.</v>
      </c>
      <c r="G22" s="60">
        <f>'[1]C X P - JUNIO- 2022'!F21</f>
        <v>21300</v>
      </c>
      <c r="H22" s="60">
        <f>'[1]C X P - JUNIO- 2022'!G21</f>
        <v>0</v>
      </c>
      <c r="I22" s="71">
        <v>8050</v>
      </c>
      <c r="J22" s="1"/>
      <c r="K22" s="17"/>
    </row>
    <row r="23" spans="1:4442" s="30" customFormat="1" ht="36.950000000000003" customHeight="1" x14ac:dyDescent="0.25">
      <c r="A23" s="57" t="s">
        <v>94</v>
      </c>
      <c r="B23" s="57" t="s">
        <v>95</v>
      </c>
      <c r="C23" s="2" t="str">
        <f>'[1]C X P - JUNIO- 2022'!C23</f>
        <v>CONTRATO 017-2019</v>
      </c>
      <c r="D23" s="116">
        <f>'[1]C X P - JUNIO- 2022'!J23</f>
        <v>43717</v>
      </c>
      <c r="E23" s="73" t="str">
        <f>'[1]C X P - JUNIO- 2022'!D23</f>
        <v>JULIA JOSEFINA ROSARIO BARRERA</v>
      </c>
      <c r="F23" s="60" t="str">
        <f>'[1]C X P - JUNIO- 2022'!E23</f>
        <v>P/cursar la Licenciatura en "Psicología Industrial" en la Universidad Abierta para Adultos - UAPA.</v>
      </c>
      <c r="G23" s="60">
        <f>'[1]C X P - JUNIO- 2022'!F23</f>
        <v>90102.5</v>
      </c>
      <c r="H23" s="60">
        <f>'[1]C X P - JUNIO- 2022'!G23</f>
        <v>0</v>
      </c>
      <c r="I23" s="71">
        <v>50452.5</v>
      </c>
      <c r="J23" s="1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</row>
    <row r="24" spans="1:4442" s="30" customFormat="1" ht="33.75" customHeight="1" x14ac:dyDescent="0.25">
      <c r="A24" s="57"/>
      <c r="B24" s="57"/>
      <c r="C24" s="2" t="s">
        <v>157</v>
      </c>
      <c r="D24" s="116">
        <v>44722</v>
      </c>
      <c r="E24" s="73" t="s">
        <v>158</v>
      </c>
      <c r="F24" s="60" t="s">
        <v>159</v>
      </c>
      <c r="G24" s="60"/>
      <c r="H24" s="60"/>
      <c r="I24" s="71">
        <v>720000</v>
      </c>
      <c r="J24" s="1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</row>
    <row r="25" spans="1:4442" s="30" customFormat="1" ht="38.25" customHeight="1" x14ac:dyDescent="0.25">
      <c r="A25" s="57"/>
      <c r="B25" s="57"/>
      <c r="C25" s="2" t="s">
        <v>125</v>
      </c>
      <c r="D25" s="4">
        <v>44409</v>
      </c>
      <c r="E25" s="15" t="s">
        <v>123</v>
      </c>
      <c r="F25" s="73" t="s">
        <v>126</v>
      </c>
      <c r="G25" s="60"/>
      <c r="H25" s="60"/>
      <c r="I25" s="3">
        <v>0</v>
      </c>
      <c r="J25" s="38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</row>
    <row r="26" spans="1:4442" s="30" customFormat="1" ht="39.75" customHeight="1" x14ac:dyDescent="0.25">
      <c r="A26" s="57"/>
      <c r="B26" s="57"/>
      <c r="C26" s="2" t="s">
        <v>145</v>
      </c>
      <c r="D26" s="72">
        <v>44833</v>
      </c>
      <c r="E26" s="15" t="s">
        <v>154</v>
      </c>
      <c r="F26" s="73" t="s">
        <v>136</v>
      </c>
      <c r="G26" s="60"/>
      <c r="H26" s="60"/>
      <c r="I26" s="117">
        <v>64800</v>
      </c>
      <c r="J26" s="38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</row>
    <row r="27" spans="1:4442" s="30" customFormat="1" ht="57" customHeight="1" x14ac:dyDescent="0.25">
      <c r="A27" s="57"/>
      <c r="B27" s="57"/>
      <c r="C27" s="2" t="s">
        <v>144</v>
      </c>
      <c r="D27" s="4">
        <v>44846</v>
      </c>
      <c r="E27" s="15" t="s">
        <v>124</v>
      </c>
      <c r="F27" s="73" t="s">
        <v>140</v>
      </c>
      <c r="G27" s="60"/>
      <c r="H27" s="60"/>
      <c r="I27" s="3">
        <v>1600000</v>
      </c>
      <c r="J27" s="38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</row>
    <row r="28" spans="1:4442" s="30" customFormat="1" ht="45.75" customHeight="1" x14ac:dyDescent="0.25">
      <c r="A28" s="57"/>
      <c r="B28" s="57"/>
      <c r="C28" s="2" t="s">
        <v>139</v>
      </c>
      <c r="D28" s="4">
        <v>44841</v>
      </c>
      <c r="E28" s="15" t="s">
        <v>137</v>
      </c>
      <c r="F28" s="73" t="s">
        <v>138</v>
      </c>
      <c r="G28" s="60"/>
      <c r="H28" s="60"/>
      <c r="I28" s="3">
        <v>281795.40000000002</v>
      </c>
      <c r="J28" s="38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</row>
    <row r="29" spans="1:4442" s="30" customFormat="1" ht="36.75" customHeight="1" x14ac:dyDescent="0.25">
      <c r="A29" s="57"/>
      <c r="B29" s="57"/>
      <c r="C29" s="2" t="s">
        <v>141</v>
      </c>
      <c r="D29" s="4">
        <v>44848</v>
      </c>
      <c r="E29" s="15" t="s">
        <v>142</v>
      </c>
      <c r="F29" s="73" t="s">
        <v>143</v>
      </c>
      <c r="G29" s="60"/>
      <c r="H29" s="60"/>
      <c r="I29" s="3">
        <v>258239.91</v>
      </c>
      <c r="J29" s="38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</row>
    <row r="30" spans="1:4442" s="30" customFormat="1" ht="33" customHeight="1" x14ac:dyDescent="0.25">
      <c r="A30" s="57"/>
      <c r="B30" s="57"/>
      <c r="C30" s="2" t="s">
        <v>147</v>
      </c>
      <c r="D30" s="4">
        <v>44872</v>
      </c>
      <c r="E30" s="15" t="s">
        <v>146</v>
      </c>
      <c r="F30" s="73" t="s">
        <v>150</v>
      </c>
      <c r="G30" s="60"/>
      <c r="H30" s="60"/>
      <c r="I30" s="3">
        <v>0</v>
      </c>
      <c r="J30" s="38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</row>
    <row r="31" spans="1:4442" s="30" customFormat="1" ht="32.25" customHeight="1" x14ac:dyDescent="0.25">
      <c r="A31" s="57"/>
      <c r="B31" s="57"/>
      <c r="C31" s="2" t="s">
        <v>148</v>
      </c>
      <c r="D31" s="4">
        <v>44889</v>
      </c>
      <c r="E31" s="15" t="s">
        <v>149</v>
      </c>
      <c r="F31" s="73" t="s">
        <v>151</v>
      </c>
      <c r="G31" s="60"/>
      <c r="H31" s="60"/>
      <c r="I31" s="3">
        <v>55696</v>
      </c>
      <c r="J31" s="38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</row>
    <row r="32" spans="1:4442" s="30" customFormat="1" ht="35.25" customHeight="1" x14ac:dyDescent="0.25">
      <c r="A32" s="57"/>
      <c r="B32" s="57"/>
      <c r="C32" s="2" t="s">
        <v>164</v>
      </c>
      <c r="D32" s="4">
        <v>44904</v>
      </c>
      <c r="E32" s="15" t="s">
        <v>169</v>
      </c>
      <c r="F32" s="73" t="s">
        <v>172</v>
      </c>
      <c r="G32" s="60"/>
      <c r="H32" s="60"/>
      <c r="I32" s="3">
        <v>6390450.6500000004</v>
      </c>
      <c r="J32" s="38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</row>
    <row r="33" spans="1:4442" s="30" customFormat="1" ht="41.25" customHeight="1" x14ac:dyDescent="0.25">
      <c r="A33" s="57"/>
      <c r="B33" s="57"/>
      <c r="C33" s="2" t="s">
        <v>165</v>
      </c>
      <c r="D33" s="4">
        <v>44907</v>
      </c>
      <c r="E33" s="15" t="s">
        <v>166</v>
      </c>
      <c r="F33" s="73" t="s">
        <v>167</v>
      </c>
      <c r="G33" s="60"/>
      <c r="H33" s="60"/>
      <c r="I33" s="3">
        <v>3835404</v>
      </c>
      <c r="J33" s="38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</row>
    <row r="34" spans="1:4442" s="30" customFormat="1" ht="42" customHeight="1" x14ac:dyDescent="0.25">
      <c r="A34" s="57"/>
      <c r="B34" s="57"/>
      <c r="C34" s="2" t="s">
        <v>173</v>
      </c>
      <c r="D34" s="4"/>
      <c r="E34" s="15" t="s">
        <v>176</v>
      </c>
      <c r="F34" s="73" t="s">
        <v>175</v>
      </c>
      <c r="G34" s="60"/>
      <c r="H34" s="60"/>
      <c r="I34" s="3">
        <v>159421</v>
      </c>
      <c r="J34" s="38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</row>
    <row r="35" spans="1:4442" s="30" customFormat="1" ht="44.25" customHeight="1" x14ac:dyDescent="0.25">
      <c r="A35" s="57"/>
      <c r="B35" s="57"/>
      <c r="C35" s="2"/>
      <c r="D35" s="4"/>
      <c r="E35" s="22"/>
      <c r="F35" s="20" t="s">
        <v>55</v>
      </c>
      <c r="G35" s="21">
        <f>SUM(G7:G23)</f>
        <v>2260801.4300000002</v>
      </c>
      <c r="H35" s="21">
        <f>SUM(H7:H23)</f>
        <v>0</v>
      </c>
      <c r="I35" s="21">
        <f>SUM(I7:I34)</f>
        <v>15573708.390000001</v>
      </c>
      <c r="J35" s="1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</row>
    <row r="36" spans="1:4442" ht="48" customHeight="1" x14ac:dyDescent="0.25">
      <c r="C36" s="26"/>
      <c r="D36" s="28"/>
      <c r="E36" s="26"/>
      <c r="F36" s="26"/>
      <c r="G36" s="27"/>
      <c r="H36" s="27"/>
      <c r="I36" s="27"/>
      <c r="J36" s="64"/>
      <c r="K36" s="17"/>
    </row>
    <row r="37" spans="1:4442" ht="25.5" customHeight="1" x14ac:dyDescent="0.25">
      <c r="C37" s="43" t="s">
        <v>130</v>
      </c>
      <c r="D37" s="63"/>
      <c r="E37" s="26"/>
      <c r="F37" s="43" t="s">
        <v>56</v>
      </c>
      <c r="G37" s="27"/>
      <c r="H37" s="27"/>
      <c r="I37" s="27"/>
      <c r="J37" s="144" t="s">
        <v>57</v>
      </c>
      <c r="K37" s="63"/>
    </row>
    <row r="38" spans="1:4442" x14ac:dyDescent="0.25">
      <c r="J38" s="144"/>
      <c r="K38" s="17"/>
    </row>
    <row r="39" spans="1:4442" x14ac:dyDescent="0.25">
      <c r="C39" s="36"/>
      <c r="K39" s="17"/>
    </row>
    <row r="40" spans="1:4442" ht="8.25" customHeight="1" x14ac:dyDescent="0.25">
      <c r="C40" s="16"/>
      <c r="K40" s="17"/>
    </row>
    <row r="41" spans="1:4442" x14ac:dyDescent="0.25">
      <c r="C41" s="16"/>
      <c r="K41" s="17"/>
    </row>
  </sheetData>
  <autoFilter ref="A6:FNV35" xr:uid="{534C5458-BD39-4344-A789-9905CBCFA21C}"/>
  <mergeCells count="5">
    <mergeCell ref="C2:J2"/>
    <mergeCell ref="C3:J3"/>
    <mergeCell ref="C4:J4"/>
    <mergeCell ref="C5:J5"/>
    <mergeCell ref="J37:J38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scale="72" fitToHeight="0" orientation="landscape" r:id="rId1"/>
  <headerFooter scaleWithDoc="0">
    <oddHeader>&amp;R&amp;P de &amp;N</oddHeader>
  </headerFooter>
  <rowBreaks count="1" manualBreakCount="1">
    <brk id="21" min="2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77A01-C30C-46AE-914C-EC657A8B142D}">
  <dimension ref="A1:FRP79"/>
  <sheetViews>
    <sheetView topLeftCell="A26" zoomScale="70" zoomScaleNormal="70" zoomScaleSheetLayoutView="70" zoomScalePageLayoutView="70" workbookViewId="0">
      <selection activeCell="N9" sqref="N9"/>
    </sheetView>
  </sheetViews>
  <sheetFormatPr baseColWidth="10" defaultRowHeight="15" x14ac:dyDescent="0.25"/>
  <cols>
    <col min="1" max="1" width="27.85546875" customWidth="1"/>
    <col min="2" max="2" width="42.42578125" customWidth="1"/>
    <col min="3" max="3" width="64.140625" customWidth="1"/>
    <col min="4" max="4" width="22.28515625" customWidth="1"/>
    <col min="5" max="5" width="21.42578125" customWidth="1"/>
    <col min="6" max="6" width="20.85546875" customWidth="1"/>
    <col min="7" max="7" width="22.42578125" customWidth="1"/>
    <col min="8" max="8" width="20" customWidth="1"/>
    <col min="9" max="9" width="18" customWidth="1"/>
    <col min="10" max="10" width="25" style="13" customWidth="1"/>
    <col min="11" max="11" width="16.7109375" customWidth="1"/>
    <col min="12" max="12" width="14.42578125" customWidth="1"/>
  </cols>
  <sheetData>
    <row r="1" spans="1:246" ht="15.75" customHeight="1" x14ac:dyDescent="0.25">
      <c r="A1" s="145" t="s">
        <v>90</v>
      </c>
      <c r="B1" s="145"/>
      <c r="C1" s="145"/>
      <c r="D1" s="145"/>
      <c r="E1" s="145"/>
      <c r="F1" s="145"/>
      <c r="G1" s="145"/>
      <c r="H1" s="145"/>
      <c r="I1" s="145"/>
      <c r="J1" s="145"/>
      <c r="L1" s="34"/>
    </row>
    <row r="2" spans="1:246" ht="23.25" customHeight="1" x14ac:dyDescent="0.25">
      <c r="A2" s="142" t="s">
        <v>131</v>
      </c>
      <c r="B2" s="142"/>
      <c r="C2" s="142"/>
      <c r="D2" s="142"/>
      <c r="E2" s="142"/>
      <c r="F2" s="142"/>
      <c r="G2" s="142"/>
      <c r="H2" s="142"/>
      <c r="I2" s="142"/>
      <c r="J2" s="142"/>
      <c r="K2" s="32"/>
    </row>
    <row r="3" spans="1:246" ht="21.75" customHeight="1" x14ac:dyDescent="0.25">
      <c r="A3" s="142" t="s">
        <v>134</v>
      </c>
      <c r="B3" s="142"/>
      <c r="C3" s="142"/>
      <c r="D3" s="142"/>
      <c r="E3" s="142"/>
      <c r="F3" s="142"/>
      <c r="G3" s="142"/>
      <c r="H3" s="142"/>
      <c r="I3" s="142"/>
      <c r="J3" s="142"/>
    </row>
    <row r="4" spans="1:246" ht="23.25" customHeight="1" x14ac:dyDescent="0.25">
      <c r="A4" s="74"/>
      <c r="B4" s="74"/>
      <c r="C4" s="75"/>
      <c r="D4" s="115" t="s">
        <v>162</v>
      </c>
      <c r="E4" s="76"/>
      <c r="F4" s="77"/>
      <c r="G4" s="78"/>
      <c r="H4" s="79" t="s">
        <v>0</v>
      </c>
      <c r="I4" s="80"/>
      <c r="J4" s="80"/>
    </row>
    <row r="5" spans="1:246" ht="70.5" customHeight="1" x14ac:dyDescent="0.25">
      <c r="A5" s="81" t="s">
        <v>2</v>
      </c>
      <c r="B5" s="82" t="s">
        <v>3</v>
      </c>
      <c r="C5" s="81" t="s">
        <v>4</v>
      </c>
      <c r="D5" s="81" t="s">
        <v>5</v>
      </c>
      <c r="E5" s="81" t="s">
        <v>6</v>
      </c>
      <c r="F5" s="81" t="s">
        <v>58</v>
      </c>
      <c r="G5" s="83" t="s">
        <v>7</v>
      </c>
      <c r="H5" s="83" t="s">
        <v>117</v>
      </c>
      <c r="I5" s="83" t="s">
        <v>118</v>
      </c>
      <c r="J5" s="83" t="s">
        <v>10</v>
      </c>
      <c r="L5" s="33"/>
    </row>
    <row r="6" spans="1:246" ht="59.25" customHeight="1" x14ac:dyDescent="0.25">
      <c r="A6" s="84" t="s">
        <v>11</v>
      </c>
      <c r="B6" s="85" t="s">
        <v>12</v>
      </c>
      <c r="C6" s="86" t="s">
        <v>13</v>
      </c>
      <c r="D6" s="87">
        <v>117554.35</v>
      </c>
      <c r="E6" s="87"/>
      <c r="F6" s="87">
        <f>D6-E6</f>
        <v>117554.35</v>
      </c>
      <c r="G6" s="88" t="s">
        <v>14</v>
      </c>
      <c r="H6" s="89">
        <v>41275</v>
      </c>
      <c r="I6" s="89">
        <v>41306</v>
      </c>
      <c r="J6" s="90" t="s">
        <v>97</v>
      </c>
      <c r="K6" s="17"/>
      <c r="L6" s="17"/>
      <c r="M6" s="17"/>
      <c r="N6" s="17"/>
      <c r="O6" s="17"/>
      <c r="P6" s="17"/>
      <c r="Q6" s="17"/>
    </row>
    <row r="7" spans="1:246" ht="57" customHeight="1" x14ac:dyDescent="0.25">
      <c r="A7" s="84" t="s">
        <v>15</v>
      </c>
      <c r="B7" s="85" t="s">
        <v>12</v>
      </c>
      <c r="C7" s="86" t="s">
        <v>16</v>
      </c>
      <c r="D7" s="87">
        <v>439041.4</v>
      </c>
      <c r="E7" s="87"/>
      <c r="F7" s="87">
        <f>D7-E7</f>
        <v>439041.4</v>
      </c>
      <c r="G7" s="88" t="s">
        <v>14</v>
      </c>
      <c r="H7" s="89">
        <v>41275</v>
      </c>
      <c r="I7" s="89">
        <v>41306</v>
      </c>
      <c r="J7" s="90" t="s">
        <v>97</v>
      </c>
      <c r="K7" s="17"/>
      <c r="L7" s="17"/>
      <c r="M7" s="17"/>
      <c r="N7" s="17"/>
      <c r="O7" s="17"/>
      <c r="P7" s="17"/>
      <c r="Q7" s="17"/>
    </row>
    <row r="8" spans="1:246" ht="45.75" customHeight="1" x14ac:dyDescent="0.25">
      <c r="A8" s="86" t="s">
        <v>83</v>
      </c>
      <c r="B8" s="91" t="s">
        <v>12</v>
      </c>
      <c r="C8" s="86" t="s">
        <v>84</v>
      </c>
      <c r="D8" s="87">
        <v>122657.41</v>
      </c>
      <c r="E8" s="92"/>
      <c r="F8" s="87">
        <f t="shared" ref="F8:F20" si="0">D8-E8</f>
        <v>122657.41</v>
      </c>
      <c r="G8" s="93" t="s">
        <v>85</v>
      </c>
      <c r="H8" s="94">
        <v>41345</v>
      </c>
      <c r="I8" s="94"/>
      <c r="J8" s="90" t="s">
        <v>97</v>
      </c>
      <c r="K8" s="17"/>
      <c r="L8" s="17"/>
      <c r="M8" s="17"/>
      <c r="N8" s="17"/>
      <c r="O8" s="17"/>
      <c r="P8" s="17"/>
      <c r="Q8" s="17"/>
    </row>
    <row r="9" spans="1:246" ht="50.25" customHeight="1" x14ac:dyDescent="0.25">
      <c r="A9" s="84" t="s">
        <v>18</v>
      </c>
      <c r="B9" s="85" t="s">
        <v>12</v>
      </c>
      <c r="C9" s="86" t="s">
        <v>19</v>
      </c>
      <c r="D9" s="87">
        <v>204087.86</v>
      </c>
      <c r="E9" s="87"/>
      <c r="F9" s="87">
        <f t="shared" si="0"/>
        <v>204087.86</v>
      </c>
      <c r="G9" s="88" t="s">
        <v>14</v>
      </c>
      <c r="H9" s="89"/>
      <c r="I9" s="89">
        <v>41719</v>
      </c>
      <c r="J9" s="90" t="s">
        <v>97</v>
      </c>
      <c r="K9" s="17"/>
      <c r="L9" s="17"/>
      <c r="M9" s="17"/>
      <c r="N9" s="17" t="s">
        <v>177</v>
      </c>
      <c r="O9" s="17"/>
      <c r="P9" s="17"/>
      <c r="Q9" s="17"/>
    </row>
    <row r="10" spans="1:246" ht="51.75" customHeight="1" x14ac:dyDescent="0.25">
      <c r="A10" s="86" t="s">
        <v>21</v>
      </c>
      <c r="B10" s="95" t="s">
        <v>22</v>
      </c>
      <c r="C10" s="86" t="s">
        <v>78</v>
      </c>
      <c r="D10" s="92">
        <v>269297</v>
      </c>
      <c r="E10" s="92"/>
      <c r="F10" s="87">
        <f t="shared" si="0"/>
        <v>269297</v>
      </c>
      <c r="G10" s="88" t="s">
        <v>14</v>
      </c>
      <c r="H10" s="94" t="s">
        <v>23</v>
      </c>
      <c r="I10" s="94">
        <v>41688</v>
      </c>
      <c r="J10" s="90" t="s">
        <v>97</v>
      </c>
      <c r="K10" s="17"/>
      <c r="L10" s="17"/>
      <c r="M10" s="17"/>
      <c r="N10" s="17"/>
      <c r="O10" s="17"/>
      <c r="P10" s="17"/>
      <c r="Q10" s="17"/>
    </row>
    <row r="11" spans="1:246" ht="36.75" customHeight="1" x14ac:dyDescent="0.25">
      <c r="A11" s="84" t="s">
        <v>24</v>
      </c>
      <c r="B11" s="85" t="s">
        <v>25</v>
      </c>
      <c r="C11" s="84" t="s">
        <v>26</v>
      </c>
      <c r="D11" s="87">
        <v>260842</v>
      </c>
      <c r="E11" s="96"/>
      <c r="F11" s="87">
        <f t="shared" si="0"/>
        <v>260842</v>
      </c>
      <c r="G11" s="88" t="s">
        <v>17</v>
      </c>
      <c r="H11" s="89">
        <v>41395</v>
      </c>
      <c r="I11" s="89">
        <v>41457</v>
      </c>
      <c r="J11" s="90" t="s">
        <v>98</v>
      </c>
      <c r="K11" s="17"/>
      <c r="L11" s="17"/>
      <c r="M11" s="17"/>
      <c r="N11" s="17"/>
      <c r="O11" s="17"/>
      <c r="P11" s="17"/>
      <c r="Q11" s="17"/>
    </row>
    <row r="12" spans="1:246" ht="34.5" customHeight="1" x14ac:dyDescent="0.25">
      <c r="A12" s="84" t="s">
        <v>27</v>
      </c>
      <c r="B12" s="85" t="s">
        <v>28</v>
      </c>
      <c r="C12" s="84" t="s">
        <v>29</v>
      </c>
      <c r="D12" s="87">
        <v>175061.25</v>
      </c>
      <c r="E12" s="87"/>
      <c r="F12" s="87">
        <f t="shared" si="0"/>
        <v>175061.25</v>
      </c>
      <c r="G12" s="88" t="s">
        <v>14</v>
      </c>
      <c r="H12" s="89">
        <v>41442</v>
      </c>
      <c r="I12" s="89">
        <v>41466</v>
      </c>
      <c r="J12" s="90" t="s">
        <v>97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</row>
    <row r="13" spans="1:246" s="30" customFormat="1" ht="40.5" customHeight="1" x14ac:dyDescent="0.25">
      <c r="A13" s="84" t="s">
        <v>30</v>
      </c>
      <c r="B13" s="95" t="s">
        <v>31</v>
      </c>
      <c r="C13" s="86" t="s">
        <v>32</v>
      </c>
      <c r="D13" s="92">
        <v>176242.32</v>
      </c>
      <c r="E13" s="92"/>
      <c r="F13" s="87">
        <f>D13-E13</f>
        <v>176242.32</v>
      </c>
      <c r="G13" s="88" t="s">
        <v>86</v>
      </c>
      <c r="H13" s="94">
        <v>41792</v>
      </c>
      <c r="I13" s="94">
        <v>41806</v>
      </c>
      <c r="J13" s="90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246" s="30" customFormat="1" ht="49.5" customHeight="1" x14ac:dyDescent="0.25">
      <c r="A14" s="84" t="s">
        <v>33</v>
      </c>
      <c r="B14" s="95" t="s">
        <v>34</v>
      </c>
      <c r="C14" s="86" t="s">
        <v>35</v>
      </c>
      <c r="D14" s="92">
        <v>47080</v>
      </c>
      <c r="E14" s="92"/>
      <c r="F14" s="87">
        <f>D14-E14</f>
        <v>47080</v>
      </c>
      <c r="G14" s="88" t="s">
        <v>17</v>
      </c>
      <c r="H14" s="94">
        <v>41789</v>
      </c>
      <c r="I14" s="94">
        <v>41808</v>
      </c>
      <c r="J14" s="90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246" s="30" customFormat="1" ht="47.25" customHeight="1" x14ac:dyDescent="0.25">
      <c r="A15" s="84" t="s">
        <v>36</v>
      </c>
      <c r="B15" s="95" t="s">
        <v>37</v>
      </c>
      <c r="C15" s="86" t="s">
        <v>38</v>
      </c>
      <c r="D15" s="92">
        <v>31299</v>
      </c>
      <c r="E15" s="92"/>
      <c r="F15" s="87">
        <f>D15-E15</f>
        <v>31299</v>
      </c>
      <c r="G15" s="88" t="s">
        <v>17</v>
      </c>
      <c r="H15" s="94">
        <v>41792</v>
      </c>
      <c r="I15" s="94">
        <v>41806</v>
      </c>
      <c r="J15" s="90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246" ht="43.5" customHeight="1" x14ac:dyDescent="0.25">
      <c r="A16" s="84" t="s">
        <v>39</v>
      </c>
      <c r="B16" s="95" t="s">
        <v>40</v>
      </c>
      <c r="C16" s="86" t="s">
        <v>41</v>
      </c>
      <c r="D16" s="92">
        <v>47080</v>
      </c>
      <c r="E16" s="92"/>
      <c r="F16" s="87">
        <v>47080</v>
      </c>
      <c r="G16" s="88" t="s">
        <v>17</v>
      </c>
      <c r="H16" s="94">
        <v>41792</v>
      </c>
      <c r="I16" s="94">
        <v>41835</v>
      </c>
      <c r="J16" s="90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</row>
    <row r="17" spans="1:4540" ht="42" customHeight="1" x14ac:dyDescent="0.25">
      <c r="A17" s="84" t="s">
        <v>42</v>
      </c>
      <c r="B17" s="95" t="s">
        <v>43</v>
      </c>
      <c r="C17" s="86" t="s">
        <v>44</v>
      </c>
      <c r="D17" s="92">
        <v>55274.31</v>
      </c>
      <c r="E17" s="92"/>
      <c r="F17" s="87">
        <f t="shared" si="0"/>
        <v>55274.31</v>
      </c>
      <c r="G17" s="88"/>
      <c r="H17" s="94">
        <v>41796</v>
      </c>
      <c r="I17" s="94">
        <v>41835</v>
      </c>
      <c r="J17" s="90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</row>
    <row r="18" spans="1:4540" ht="52.5" customHeight="1" x14ac:dyDescent="0.25">
      <c r="A18" s="84" t="s">
        <v>45</v>
      </c>
      <c r="B18" s="95" t="s">
        <v>46</v>
      </c>
      <c r="C18" s="86" t="s">
        <v>47</v>
      </c>
      <c r="D18" s="92">
        <v>51954.7</v>
      </c>
      <c r="E18" s="97"/>
      <c r="F18" s="87">
        <f t="shared" si="0"/>
        <v>51954.7</v>
      </c>
      <c r="G18" s="88" t="s">
        <v>17</v>
      </c>
      <c r="H18" s="94">
        <v>41794</v>
      </c>
      <c r="I18" s="94">
        <v>41820</v>
      </c>
      <c r="J18" s="90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</row>
    <row r="19" spans="1:4540" ht="45" customHeight="1" x14ac:dyDescent="0.25">
      <c r="A19" s="84" t="s">
        <v>48</v>
      </c>
      <c r="B19" s="95" t="s">
        <v>49</v>
      </c>
      <c r="C19" s="86" t="s">
        <v>50</v>
      </c>
      <c r="D19" s="92">
        <v>133077.32999999999</v>
      </c>
      <c r="E19" s="92"/>
      <c r="F19" s="87">
        <f t="shared" si="0"/>
        <v>133077.32999999999</v>
      </c>
      <c r="G19" s="88" t="s">
        <v>17</v>
      </c>
      <c r="H19" s="94">
        <v>41835</v>
      </c>
      <c r="I19" s="94">
        <v>41850</v>
      </c>
      <c r="J19" s="90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</row>
    <row r="20" spans="1:4540" ht="54" customHeight="1" x14ac:dyDescent="0.25">
      <c r="A20" s="84" t="s">
        <v>51</v>
      </c>
      <c r="B20" s="95" t="s">
        <v>52</v>
      </c>
      <c r="C20" s="86" t="s">
        <v>53</v>
      </c>
      <c r="D20" s="92">
        <v>18850</v>
      </c>
      <c r="E20" s="92"/>
      <c r="F20" s="87">
        <f t="shared" si="0"/>
        <v>18850</v>
      </c>
      <c r="G20" s="88" t="s">
        <v>17</v>
      </c>
      <c r="H20" s="94">
        <v>41834</v>
      </c>
      <c r="I20" s="94">
        <v>41850</v>
      </c>
      <c r="J20" s="90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</row>
    <row r="21" spans="1:4540" ht="58.5" customHeight="1" x14ac:dyDescent="0.25">
      <c r="A21" s="84" t="s">
        <v>80</v>
      </c>
      <c r="B21" s="95" t="s">
        <v>79</v>
      </c>
      <c r="C21" s="95" t="s">
        <v>81</v>
      </c>
      <c r="D21" s="92">
        <v>8050</v>
      </c>
      <c r="E21" s="98"/>
      <c r="F21" s="87">
        <v>8050</v>
      </c>
      <c r="G21" s="99" t="s">
        <v>91</v>
      </c>
      <c r="H21" s="94">
        <v>43052</v>
      </c>
      <c r="I21" s="94">
        <v>43070</v>
      </c>
      <c r="J21" s="90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</row>
    <row r="22" spans="1:4540" s="30" customFormat="1" ht="54" customHeight="1" x14ac:dyDescent="0.25">
      <c r="A22" s="84" t="s">
        <v>87</v>
      </c>
      <c r="B22" s="95" t="s">
        <v>88</v>
      </c>
      <c r="C22" s="86" t="s">
        <v>89</v>
      </c>
      <c r="D22" s="87">
        <v>58652.5</v>
      </c>
      <c r="E22" s="98">
        <v>8200</v>
      </c>
      <c r="F22" s="87">
        <f t="shared" ref="F22:F30" si="1">D22-E22</f>
        <v>50452.5</v>
      </c>
      <c r="G22" s="99" t="s">
        <v>163</v>
      </c>
      <c r="H22" s="94">
        <v>43717</v>
      </c>
      <c r="I22" s="94">
        <v>43746</v>
      </c>
      <c r="J22" s="90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</row>
    <row r="23" spans="1:4540" s="30" customFormat="1" ht="50.25" customHeight="1" x14ac:dyDescent="0.25">
      <c r="A23" s="84" t="s">
        <v>157</v>
      </c>
      <c r="B23" s="95" t="s">
        <v>158</v>
      </c>
      <c r="C23" s="86" t="s">
        <v>171</v>
      </c>
      <c r="D23" s="87">
        <v>720000</v>
      </c>
      <c r="E23" s="98"/>
      <c r="F23" s="87">
        <f t="shared" si="1"/>
        <v>720000</v>
      </c>
      <c r="G23" s="99" t="s">
        <v>14</v>
      </c>
      <c r="H23" s="94"/>
      <c r="I23" s="94"/>
      <c r="J23" s="90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</row>
    <row r="24" spans="1:4540" s="30" customFormat="1" ht="44.25" customHeight="1" x14ac:dyDescent="0.25">
      <c r="A24" s="101" t="s">
        <v>155</v>
      </c>
      <c r="B24" s="93" t="s">
        <v>123</v>
      </c>
      <c r="C24" s="102" t="s">
        <v>156</v>
      </c>
      <c r="D24" s="87">
        <v>64285.7</v>
      </c>
      <c r="E24" s="98">
        <v>64285.7</v>
      </c>
      <c r="F24" s="87">
        <f t="shared" si="1"/>
        <v>0</v>
      </c>
      <c r="G24" s="99"/>
      <c r="H24" s="94">
        <v>44705</v>
      </c>
      <c r="I24" s="94">
        <v>44740</v>
      </c>
      <c r="J24" s="100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</row>
    <row r="25" spans="1:4540" s="30" customFormat="1" ht="42.75" customHeight="1" x14ac:dyDescent="0.25">
      <c r="A25" s="101" t="s">
        <v>145</v>
      </c>
      <c r="B25" s="93" t="s">
        <v>135</v>
      </c>
      <c r="C25" s="102" t="s">
        <v>136</v>
      </c>
      <c r="D25" s="87">
        <v>129600.01</v>
      </c>
      <c r="E25" s="98">
        <v>64800.01</v>
      </c>
      <c r="F25" s="87">
        <f t="shared" si="1"/>
        <v>64799.999999999993</v>
      </c>
      <c r="G25" s="99" t="s">
        <v>129</v>
      </c>
      <c r="H25" s="94">
        <v>44774</v>
      </c>
      <c r="I25" s="94">
        <v>44833</v>
      </c>
      <c r="J25" s="100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</row>
    <row r="26" spans="1:4540" s="30" customFormat="1" ht="70.5" customHeight="1" x14ac:dyDescent="0.25">
      <c r="A26" s="101" t="s">
        <v>144</v>
      </c>
      <c r="B26" s="93" t="s">
        <v>124</v>
      </c>
      <c r="C26" s="102" t="s">
        <v>140</v>
      </c>
      <c r="D26" s="87">
        <v>3200000</v>
      </c>
      <c r="E26" s="98">
        <v>1600000</v>
      </c>
      <c r="F26" s="87">
        <f t="shared" si="1"/>
        <v>1600000</v>
      </c>
      <c r="G26" s="99" t="s">
        <v>129</v>
      </c>
      <c r="H26" s="94">
        <v>44805</v>
      </c>
      <c r="I26" s="94">
        <v>44846</v>
      </c>
      <c r="J26" s="100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</row>
    <row r="27" spans="1:4540" s="30" customFormat="1" ht="79.5" customHeight="1" x14ac:dyDescent="0.25">
      <c r="A27" s="101" t="s">
        <v>139</v>
      </c>
      <c r="B27" s="93" t="s">
        <v>137</v>
      </c>
      <c r="C27" s="102" t="s">
        <v>138</v>
      </c>
      <c r="D27" s="87">
        <v>482159.4</v>
      </c>
      <c r="E27" s="98">
        <v>200364</v>
      </c>
      <c r="F27" s="87">
        <f t="shared" si="1"/>
        <v>281795.40000000002</v>
      </c>
      <c r="G27" s="99"/>
      <c r="H27" s="94">
        <v>44831</v>
      </c>
      <c r="I27" s="94">
        <v>44841</v>
      </c>
      <c r="J27" s="100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</row>
    <row r="28" spans="1:4540" s="30" customFormat="1" ht="60.75" customHeight="1" x14ac:dyDescent="0.25">
      <c r="A28" s="101" t="s">
        <v>141</v>
      </c>
      <c r="B28" s="93" t="s">
        <v>142</v>
      </c>
      <c r="C28" s="102" t="s">
        <v>143</v>
      </c>
      <c r="D28" s="87">
        <v>281633.43</v>
      </c>
      <c r="E28" s="98">
        <v>23393.52</v>
      </c>
      <c r="F28" s="87">
        <f t="shared" si="1"/>
        <v>258239.91</v>
      </c>
      <c r="G28" s="99"/>
      <c r="H28" s="94">
        <v>44835</v>
      </c>
      <c r="I28" s="94">
        <v>44848</v>
      </c>
      <c r="J28" s="100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</row>
    <row r="29" spans="1:4540" s="30" customFormat="1" ht="60" customHeight="1" x14ac:dyDescent="0.25">
      <c r="A29" s="101" t="s">
        <v>147</v>
      </c>
      <c r="B29" s="93" t="s">
        <v>146</v>
      </c>
      <c r="C29" s="102" t="s">
        <v>150</v>
      </c>
      <c r="D29" s="87">
        <v>480000</v>
      </c>
      <c r="E29" s="98">
        <v>480000</v>
      </c>
      <c r="F29" s="87">
        <f t="shared" si="1"/>
        <v>0</v>
      </c>
      <c r="G29" s="99"/>
      <c r="H29" s="94">
        <v>44849</v>
      </c>
      <c r="I29" s="94">
        <v>44872</v>
      </c>
      <c r="J29" s="100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</row>
    <row r="30" spans="1:4540" s="30" customFormat="1" ht="51" customHeight="1" x14ac:dyDescent="0.25">
      <c r="A30" s="101" t="s">
        <v>148</v>
      </c>
      <c r="B30" s="93" t="s">
        <v>149</v>
      </c>
      <c r="C30" s="102" t="s">
        <v>151</v>
      </c>
      <c r="D30" s="87">
        <v>139240</v>
      </c>
      <c r="E30" s="98">
        <v>83544</v>
      </c>
      <c r="F30" s="87">
        <f t="shared" si="1"/>
        <v>55696</v>
      </c>
      <c r="G30" s="99" t="s">
        <v>129</v>
      </c>
      <c r="H30" s="94">
        <v>44866</v>
      </c>
      <c r="I30" s="94">
        <v>44889</v>
      </c>
      <c r="J30" s="100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</row>
    <row r="31" spans="1:4540" s="30" customFormat="1" ht="36" customHeight="1" x14ac:dyDescent="0.25">
      <c r="A31" s="101" t="s">
        <v>164</v>
      </c>
      <c r="B31" s="93" t="s">
        <v>169</v>
      </c>
      <c r="C31" s="102" t="s">
        <v>172</v>
      </c>
      <c r="D31" s="87">
        <v>6390450.6500000004</v>
      </c>
      <c r="E31" s="98"/>
      <c r="F31" s="87">
        <f>D31-E31</f>
        <v>6390450.6500000004</v>
      </c>
      <c r="G31" s="99" t="s">
        <v>129</v>
      </c>
      <c r="H31" s="94">
        <v>44896</v>
      </c>
      <c r="I31" s="94">
        <v>44904</v>
      </c>
      <c r="J31" s="100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</row>
    <row r="32" spans="1:4540" s="30" customFormat="1" ht="65.25" customHeight="1" x14ac:dyDescent="0.25">
      <c r="A32" s="101" t="s">
        <v>165</v>
      </c>
      <c r="B32" s="93" t="s">
        <v>166</v>
      </c>
      <c r="C32" s="102" t="s">
        <v>167</v>
      </c>
      <c r="D32" s="87">
        <v>4794255</v>
      </c>
      <c r="E32" s="98">
        <v>958851</v>
      </c>
      <c r="F32" s="87">
        <f>D32-E32</f>
        <v>3835404</v>
      </c>
      <c r="G32" s="99" t="s">
        <v>127</v>
      </c>
      <c r="H32" s="94" t="s">
        <v>168</v>
      </c>
      <c r="I32" s="94">
        <v>44907</v>
      </c>
      <c r="J32" s="100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</row>
    <row r="33" spans="1:4540" s="30" customFormat="1" ht="40.5" customHeight="1" x14ac:dyDescent="0.25">
      <c r="A33" s="101" t="s">
        <v>173</v>
      </c>
      <c r="B33" s="93" t="s">
        <v>174</v>
      </c>
      <c r="C33" s="102" t="s">
        <v>175</v>
      </c>
      <c r="D33" s="87">
        <v>159421</v>
      </c>
      <c r="E33" s="98"/>
      <c r="F33" s="87">
        <f>D33-E33</f>
        <v>159421</v>
      </c>
      <c r="G33" s="99"/>
      <c r="H33" s="94"/>
      <c r="I33" s="94"/>
      <c r="J33" s="100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</row>
    <row r="34" spans="1:4540" s="30" customFormat="1" ht="59.25" customHeight="1" x14ac:dyDescent="0.25">
      <c r="A34" s="122"/>
      <c r="B34" s="123"/>
      <c r="C34" s="124" t="s">
        <v>55</v>
      </c>
      <c r="D34" s="125">
        <f>SUM(D6:D33)</f>
        <v>19057146.620000001</v>
      </c>
      <c r="E34" s="125">
        <f>SUM(E6:E32)</f>
        <v>3483438.23</v>
      </c>
      <c r="F34" s="125">
        <f>SUM(F6:F33)</f>
        <v>15573708.390000001</v>
      </c>
      <c r="G34" s="126"/>
      <c r="H34" s="127"/>
      <c r="I34" s="127"/>
      <c r="J34" s="128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</row>
    <row r="35" spans="1:4540" ht="65.25" customHeight="1" x14ac:dyDescent="0.25">
      <c r="A35" s="107"/>
      <c r="B35" s="109"/>
      <c r="C35" s="110"/>
      <c r="D35" s="113"/>
      <c r="E35" s="113"/>
      <c r="F35" s="113"/>
      <c r="G35" s="111"/>
      <c r="H35" s="112"/>
      <c r="I35" s="112"/>
      <c r="J35" s="108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</row>
    <row r="36" spans="1:4540" ht="65.25" customHeight="1" x14ac:dyDescent="0.25">
      <c r="A36" s="107"/>
      <c r="B36" s="109"/>
      <c r="C36" s="110"/>
      <c r="D36" s="113"/>
      <c r="E36" s="113"/>
      <c r="F36" s="113"/>
      <c r="G36" s="111"/>
      <c r="H36" s="112"/>
      <c r="I36" s="112"/>
      <c r="J36" s="108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</row>
    <row r="37" spans="1:4540" ht="65.25" customHeight="1" x14ac:dyDescent="0.25">
      <c r="A37" s="107"/>
      <c r="B37" s="109"/>
      <c r="C37" s="110"/>
      <c r="D37" s="113"/>
      <c r="E37" s="113"/>
      <c r="F37" s="113"/>
      <c r="G37" s="111"/>
      <c r="H37" s="112"/>
      <c r="I37" s="112"/>
      <c r="J37" s="108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</row>
    <row r="38" spans="1:4540" ht="15.75" x14ac:dyDescent="0.25">
      <c r="A38" s="74"/>
      <c r="B38" s="74"/>
      <c r="C38" s="74"/>
      <c r="D38" s="77"/>
      <c r="E38" s="77"/>
      <c r="F38" s="77"/>
      <c r="G38" s="103"/>
      <c r="H38" s="104"/>
      <c r="I38" s="104"/>
      <c r="J38" s="80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</row>
    <row r="39" spans="1:4540" ht="15.75" x14ac:dyDescent="0.25">
      <c r="A39" s="105" t="s">
        <v>132</v>
      </c>
      <c r="B39" s="74"/>
      <c r="C39" s="105" t="s">
        <v>56</v>
      </c>
      <c r="D39" s="77"/>
      <c r="E39" s="77"/>
      <c r="F39" s="77"/>
      <c r="G39" s="146" t="s">
        <v>57</v>
      </c>
      <c r="H39" s="146"/>
      <c r="I39" s="146"/>
      <c r="J39" s="14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</row>
    <row r="40" spans="1:4540" ht="15.75" x14ac:dyDescent="0.25">
      <c r="A40" s="75"/>
      <c r="B40" s="75"/>
      <c r="C40" s="75"/>
      <c r="D40" s="75"/>
      <c r="E40" s="75"/>
      <c r="F40" s="75"/>
      <c r="G40" s="75"/>
      <c r="H40" s="75"/>
      <c r="I40" s="75"/>
      <c r="J40" s="106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</row>
    <row r="41" spans="1:4540" x14ac:dyDescent="0.25">
      <c r="A41" s="36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</row>
    <row r="42" spans="1:4540" ht="8.25" customHeight="1" x14ac:dyDescent="0.25">
      <c r="A42" s="16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</row>
    <row r="43" spans="1:4540" x14ac:dyDescent="0.25">
      <c r="A43" s="16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</row>
    <row r="44" spans="1:4540" x14ac:dyDescent="0.25">
      <c r="A44" s="16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</row>
    <row r="45" spans="1:4540" x14ac:dyDescent="0.25">
      <c r="A45" s="16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</row>
    <row r="46" spans="1:4540" x14ac:dyDescent="0.25">
      <c r="A46" s="16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</row>
    <row r="47" spans="1:4540" x14ac:dyDescent="0.25">
      <c r="A47" s="16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</row>
    <row r="48" spans="1:4540" x14ac:dyDescent="0.25">
      <c r="A48" s="16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</row>
    <row r="49" spans="1:65" x14ac:dyDescent="0.25">
      <c r="A49" s="16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</row>
    <row r="50" spans="1:65" x14ac:dyDescent="0.25"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</row>
    <row r="59" spans="1:65" ht="9" customHeight="1" x14ac:dyDescent="0.25"/>
    <row r="61" spans="1:65" x14ac:dyDescent="0.25">
      <c r="C61" s="48" t="s">
        <v>96</v>
      </c>
      <c r="F61" s="14"/>
    </row>
    <row r="62" spans="1:65" x14ac:dyDescent="0.25">
      <c r="C62" s="13"/>
      <c r="D62" s="54" t="s">
        <v>100</v>
      </c>
      <c r="G62" s="49" t="s">
        <v>110</v>
      </c>
      <c r="H62" s="40"/>
      <c r="K62" s="53" t="s">
        <v>99</v>
      </c>
    </row>
    <row r="63" spans="1:65" x14ac:dyDescent="0.25">
      <c r="C63" s="13"/>
      <c r="D63" t="s">
        <v>105</v>
      </c>
      <c r="F63" s="50" t="e">
        <f>SUMIF(#REF!,"T",$F$6:$F$34)</f>
        <v>#REF!</v>
      </c>
      <c r="G63" s="19" t="s">
        <v>111</v>
      </c>
      <c r="I63" s="50" t="e">
        <f>SUMIF(#REF!,"B",$F$6:$F$34)</f>
        <v>#REF!</v>
      </c>
      <c r="K63" s="13"/>
    </row>
    <row r="64" spans="1:65" x14ac:dyDescent="0.25">
      <c r="C64" s="13"/>
      <c r="D64" t="s">
        <v>104</v>
      </c>
      <c r="F64" s="50" t="e">
        <f>SUMIF(#REF!,"C",$F$6:$F$34)</f>
        <v>#REF!</v>
      </c>
      <c r="G64" s="19" t="s">
        <v>112</v>
      </c>
      <c r="I64" s="50" t="e">
        <f>SUMIF(#REF!,"S",$F$6:$F$34)</f>
        <v>#REF!</v>
      </c>
      <c r="K64" s="13"/>
      <c r="M64" s="13"/>
    </row>
    <row r="65" spans="1:13" x14ac:dyDescent="0.25">
      <c r="C65" s="13"/>
      <c r="E65" s="52" t="s">
        <v>109</v>
      </c>
      <c r="F65" s="55" t="e">
        <f>SUBTOTAL(9,F63:F64)</f>
        <v>#REF!</v>
      </c>
      <c r="H65" s="44" t="s">
        <v>114</v>
      </c>
      <c r="I65" s="55" t="e">
        <f>SUBTOTAL(9,I63:I64)</f>
        <v>#REF!</v>
      </c>
      <c r="K65" s="55" t="e">
        <f>F65+I65</f>
        <v>#REF!</v>
      </c>
      <c r="L65" s="50"/>
      <c r="M65" s="13"/>
    </row>
    <row r="66" spans="1:13" x14ac:dyDescent="0.25">
      <c r="C66" s="13"/>
      <c r="M66" s="13"/>
    </row>
    <row r="67" spans="1:13" x14ac:dyDescent="0.25">
      <c r="C67" s="13"/>
      <c r="F67" s="50"/>
      <c r="M67" s="13"/>
    </row>
    <row r="68" spans="1:13" x14ac:dyDescent="0.25">
      <c r="C68" s="13"/>
      <c r="D68" s="39" t="s">
        <v>116</v>
      </c>
      <c r="G68" s="51" t="s">
        <v>103</v>
      </c>
      <c r="M68" s="13"/>
    </row>
    <row r="69" spans="1:13" x14ac:dyDescent="0.25">
      <c r="C69" s="13"/>
      <c r="D69" t="s">
        <v>107</v>
      </c>
      <c r="F69" s="50" t="e">
        <f>SUMIF(#REF!,"PD",$F$6:$F$34)</f>
        <v>#REF!</v>
      </c>
      <c r="G69" t="s">
        <v>113</v>
      </c>
      <c r="I69" s="50" t="e">
        <f>SUMIF(#REF!,"P",$F$6:$F$34)</f>
        <v>#REF!</v>
      </c>
      <c r="K69" s="50"/>
      <c r="M69" s="13"/>
    </row>
    <row r="70" spans="1:13" x14ac:dyDescent="0.25">
      <c r="C70" s="13"/>
      <c r="D70" t="s">
        <v>108</v>
      </c>
      <c r="F70" s="50" t="e">
        <f>SUMIF(#REF!,"I",$F$6:$F$34)</f>
        <v>#REF!</v>
      </c>
      <c r="M70" s="13"/>
    </row>
    <row r="71" spans="1:13" x14ac:dyDescent="0.25">
      <c r="C71" s="13"/>
      <c r="E71" s="52" t="s">
        <v>109</v>
      </c>
      <c r="F71" s="55" t="e">
        <f>SUBTOTAL(9,F69:F70)</f>
        <v>#REF!</v>
      </c>
      <c r="H71" s="44" t="s">
        <v>115</v>
      </c>
      <c r="I71" s="55" t="e">
        <f>SUBTOTAL(9,I69)</f>
        <v>#REF!</v>
      </c>
      <c r="K71" s="55" t="e">
        <f>F71+I71</f>
        <v>#REF!</v>
      </c>
      <c r="M71" s="13"/>
    </row>
    <row r="72" spans="1:13" x14ac:dyDescent="0.25">
      <c r="K72" s="39"/>
      <c r="M72" s="13"/>
    </row>
    <row r="73" spans="1:13" ht="15.75" thickBot="1" x14ac:dyDescent="0.3">
      <c r="C73" s="37"/>
      <c r="H73" s="37"/>
      <c r="J73"/>
      <c r="K73" s="56" t="e">
        <f>SUBTOTAL(9,K65:K72)</f>
        <v>#REF!</v>
      </c>
      <c r="L73" s="47" t="e">
        <f>K73-F34</f>
        <v>#REF!</v>
      </c>
    </row>
    <row r="74" spans="1:13" ht="15.75" thickTop="1" x14ac:dyDescent="0.25">
      <c r="C74" s="37"/>
      <c r="I74" s="58"/>
      <c r="K74" s="13"/>
      <c r="M74" s="13"/>
    </row>
    <row r="76" spans="1:13" x14ac:dyDescent="0.25">
      <c r="A76" s="44" t="s">
        <v>101</v>
      </c>
    </row>
    <row r="77" spans="1:13" x14ac:dyDescent="0.25">
      <c r="A77" s="44"/>
      <c r="B77" s="46"/>
      <c r="D77" s="37"/>
      <c r="E77" s="46"/>
      <c r="I77" s="46"/>
      <c r="J77" s="45"/>
      <c r="K77" s="14"/>
    </row>
    <row r="78" spans="1:13" x14ac:dyDescent="0.25">
      <c r="A78" s="44"/>
      <c r="B78" s="46"/>
      <c r="D78" s="37"/>
      <c r="E78" s="46"/>
      <c r="I78" s="46"/>
      <c r="J78" s="45"/>
      <c r="K78" s="14"/>
    </row>
    <row r="79" spans="1:13" x14ac:dyDescent="0.25">
      <c r="D79" s="37"/>
    </row>
  </sheetData>
  <autoFilter ref="A5:FRP34" xr:uid="{534C5458-BD39-4344-A789-9905CBCFA21C}"/>
  <mergeCells count="4">
    <mergeCell ref="A1:J1"/>
    <mergeCell ref="A2:J2"/>
    <mergeCell ref="A3:J3"/>
    <mergeCell ref="G39:J39"/>
  </mergeCells>
  <phoneticPr fontId="23" type="noConversion"/>
  <printOptions horizontalCentered="1"/>
  <pageMargins left="3.937007874015748E-2" right="0.74803149606299213" top="0" bottom="0.74803149606299213" header="0.39370078740157483" footer="0.31496062992125984"/>
  <pageSetup scale="41" orientation="landscape" r:id="rId1"/>
  <headerFooter>
    <oddHeader>&amp;R&amp;P de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CC0A-3EEE-4063-BB79-F5D5D0A2236F}">
  <sheetPr>
    <pageSetUpPr fitToPage="1"/>
  </sheetPr>
  <dimension ref="A2:FUL38"/>
  <sheetViews>
    <sheetView topLeftCell="C22" zoomScaleNormal="100" zoomScaleSheetLayoutView="100" zoomScalePageLayoutView="85" workbookViewId="0">
      <selection activeCell="J27" sqref="J27"/>
    </sheetView>
  </sheetViews>
  <sheetFormatPr baseColWidth="10" defaultRowHeight="15" x14ac:dyDescent="0.25"/>
  <cols>
    <col min="1" max="1" width="5.42578125" style="59" hidden="1" customWidth="1"/>
    <col min="2" max="2" width="5.85546875" style="59" hidden="1" customWidth="1"/>
    <col min="3" max="3" width="21.85546875" customWidth="1"/>
    <col min="4" max="4" width="22.28515625" customWidth="1"/>
    <col min="5" max="5" width="38" customWidth="1"/>
    <col min="6" max="6" width="51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2" spans="1:4614" ht="15.75" x14ac:dyDescent="0.25">
      <c r="C2" s="140" t="s">
        <v>90</v>
      </c>
      <c r="D2" s="140"/>
      <c r="E2" s="140"/>
      <c r="F2" s="140"/>
      <c r="G2" s="140"/>
      <c r="H2" s="140"/>
      <c r="I2" s="140"/>
      <c r="J2" s="140"/>
    </row>
    <row r="3" spans="1:4614" ht="15" customHeight="1" x14ac:dyDescent="0.25">
      <c r="C3" s="141" t="s">
        <v>128</v>
      </c>
      <c r="D3" s="141"/>
      <c r="E3" s="141"/>
      <c r="F3" s="141"/>
      <c r="G3" s="141"/>
      <c r="H3" s="141"/>
      <c r="I3" s="141"/>
      <c r="J3" s="141"/>
      <c r="K3" s="32"/>
    </row>
    <row r="4" spans="1:4614" x14ac:dyDescent="0.25">
      <c r="C4" s="142" t="s">
        <v>180</v>
      </c>
      <c r="D4" s="142"/>
      <c r="E4" s="142"/>
      <c r="F4" s="142"/>
      <c r="G4" s="142"/>
      <c r="H4" s="142"/>
      <c r="I4" s="142"/>
      <c r="J4" s="142"/>
    </row>
    <row r="5" spans="1:4614" x14ac:dyDescent="0.25">
      <c r="C5" s="143" t="s">
        <v>188</v>
      </c>
      <c r="D5" s="143"/>
      <c r="E5" s="143"/>
      <c r="F5" s="143"/>
      <c r="G5" s="143"/>
      <c r="H5" s="143"/>
      <c r="I5" s="143"/>
      <c r="J5" s="143"/>
    </row>
    <row r="6" spans="1:4614" ht="47.25" customHeight="1" x14ac:dyDescent="0.25">
      <c r="C6" s="29" t="s">
        <v>2</v>
      </c>
      <c r="D6" s="20" t="s">
        <v>117</v>
      </c>
      <c r="E6" s="31" t="s">
        <v>3</v>
      </c>
      <c r="F6" s="29" t="s">
        <v>4</v>
      </c>
      <c r="G6" s="29" t="s">
        <v>5</v>
      </c>
      <c r="H6" s="29" t="s">
        <v>6</v>
      </c>
      <c r="I6" s="29" t="s">
        <v>58</v>
      </c>
      <c r="J6" s="20" t="s">
        <v>10</v>
      </c>
    </row>
    <row r="7" spans="1:4614" ht="43.5" customHeight="1" x14ac:dyDescent="0.25">
      <c r="A7" s="35" t="s">
        <v>102</v>
      </c>
      <c r="B7" s="35">
        <v>1</v>
      </c>
      <c r="C7" s="2" t="str">
        <f>'[1]C X P - JUNIO- 2022'!C6</f>
        <v>CONTRATO 001/14</v>
      </c>
      <c r="D7" s="116">
        <f>'[1]C X P - JUNIO- 2022'!J6</f>
        <v>41275</v>
      </c>
      <c r="E7" s="73" t="str">
        <f>'[1]C X P - JUNIO- 2022'!D6</f>
        <v>IDIAF</v>
      </c>
      <c r="F7" s="60" t="str">
        <f>'[1]C X P - JUNIO- 2022'!E6</f>
        <v>Validación de Tecnologia para Incrementar la Pruductividad de la Batata</v>
      </c>
      <c r="G7" s="60">
        <f>'[1]C X P - JUNIO- 2022'!F6</f>
        <v>117554.35</v>
      </c>
      <c r="H7" s="60">
        <f>'[1]C X P - JUNIO- 2022'!G6</f>
        <v>0</v>
      </c>
      <c r="I7" s="71">
        <f>'[1]C X P - JUNIO- 2022'!H6</f>
        <v>117554.35</v>
      </c>
      <c r="J7" s="61"/>
      <c r="K7" s="17"/>
    </row>
    <row r="8" spans="1:4614" ht="38.25" customHeight="1" x14ac:dyDescent="0.25">
      <c r="A8" s="35" t="s">
        <v>102</v>
      </c>
      <c r="B8" s="35">
        <v>2</v>
      </c>
      <c r="C8" s="2" t="str">
        <f>'[1]C X P - JUNIO- 2022'!C7</f>
        <v>CONTRATO 012/14</v>
      </c>
      <c r="D8" s="116">
        <f>'[1]C X P - JUNIO- 2022'!J7</f>
        <v>41275</v>
      </c>
      <c r="E8" s="73" t="str">
        <f>'[1]C X P - JUNIO- 2022'!D7</f>
        <v>IDIAF</v>
      </c>
      <c r="F8" s="60" t="str">
        <f>'[1]C X P - JUNIO- 2022'!E7</f>
        <v xml:space="preserve">Desarrollo y validación de los Cultivares de Lechoza Roja para el Mercado de Exportación. </v>
      </c>
      <c r="G8" s="60">
        <f>'[1]C X P - JUNIO- 2022'!F7</f>
        <v>439041.4</v>
      </c>
      <c r="H8" s="60">
        <f>'[1]C X P - JUNIO- 2022'!G7</f>
        <v>0</v>
      </c>
      <c r="I8" s="71">
        <f>'[1]C X P - JUNIO- 2022'!H7</f>
        <v>439041.4</v>
      </c>
      <c r="J8" s="1"/>
      <c r="K8" s="17"/>
    </row>
    <row r="9" spans="1:4614" ht="39" customHeight="1" x14ac:dyDescent="0.25">
      <c r="A9" s="35" t="s">
        <v>102</v>
      </c>
      <c r="B9" s="35">
        <v>5</v>
      </c>
      <c r="C9" s="2" t="str">
        <f>'[1]C X P - JUNIO- 2022'!C8</f>
        <v>CONTRATO 009/13</v>
      </c>
      <c r="D9" s="116">
        <f>'[1]C X P - JUNIO- 2022'!J8</f>
        <v>41345</v>
      </c>
      <c r="E9" s="73" t="str">
        <f>'[1]C X P - JUNIO- 2022'!D8</f>
        <v>IDIAF</v>
      </c>
      <c r="F9" s="60" t="str">
        <f>'[1]C X P - JUNIO- 2022'!E8</f>
        <v>Generecion y Validacion de Tecnologias Sostenible para la  Nutricion Organica de Banano en  Azua.</v>
      </c>
      <c r="G9" s="60">
        <f>'[1]C X P - JUNIO- 2022'!F8</f>
        <v>122657.41</v>
      </c>
      <c r="H9" s="60">
        <f>'[1]C X P - JUNIO- 2022'!G8</f>
        <v>0</v>
      </c>
      <c r="I9" s="71">
        <f>'[1]C X P - JUNIO- 2022'!H8</f>
        <v>122657.41</v>
      </c>
      <c r="J9" s="1"/>
      <c r="K9" s="17"/>
    </row>
    <row r="10" spans="1:4614" ht="33" customHeight="1" x14ac:dyDescent="0.25">
      <c r="A10" s="35" t="s">
        <v>102</v>
      </c>
      <c r="B10" s="35">
        <v>13</v>
      </c>
      <c r="C10" s="2" t="str">
        <f>'[1]C X P - JUNIO- 2022'!C9</f>
        <v>CONTRATO 009/2014</v>
      </c>
      <c r="D10" s="116">
        <f>'[1]C X P - JUNIO- 2022'!J9</f>
        <v>0</v>
      </c>
      <c r="E10" s="73" t="str">
        <f>'[1]C X P - JUNIO- 2022'!D9</f>
        <v>IDIAF</v>
      </c>
      <c r="F10" s="60" t="str">
        <f>'[1]C X P - JUNIO- 2022'!E9</f>
        <v>Comportamiento Varietal de Tomate y Ajies frente a las principales plagas artopodas en ambiente protegido.</v>
      </c>
      <c r="G10" s="60">
        <f>'[1]C X P - JUNIO- 2022'!F9</f>
        <v>204087.86</v>
      </c>
      <c r="H10" s="60">
        <f>'[1]C X P - JUNIO- 2022'!G9</f>
        <v>0</v>
      </c>
      <c r="I10" s="71">
        <f>'[1]C X P - JUNIO- 2022'!H9</f>
        <v>204087.86</v>
      </c>
      <c r="J10" s="1"/>
      <c r="K10" s="17"/>
    </row>
    <row r="11" spans="1:4614" ht="36" customHeight="1" x14ac:dyDescent="0.25">
      <c r="A11" s="35" t="s">
        <v>102</v>
      </c>
      <c r="B11" s="35">
        <v>8</v>
      </c>
      <c r="C11" s="2" t="str">
        <f>'[1]C X P - JUNIO- 2022'!C10</f>
        <v>CONTRATO 008/14</v>
      </c>
      <c r="D11" s="116" t="str">
        <f>'[1]C X P - JUNIO- 2022'!J10</f>
        <v>01/15/2014</v>
      </c>
      <c r="E11" s="73" t="str">
        <f>'[1]C X P - JUNIO- 2022'!D10</f>
        <v>ISA</v>
      </c>
      <c r="F11" s="60" t="str">
        <f>'[1]C X P - JUNIO- 2022'!E10</f>
        <v>Evaluacion de secadora solar tipo Martinez Pinillo para madera en el Proyecto Restauración.</v>
      </c>
      <c r="G11" s="60">
        <f>'[1]C X P - JUNIO- 2022'!F10</f>
        <v>269297</v>
      </c>
      <c r="H11" s="60">
        <f>'[1]C X P - JUNIO- 2022'!G10</f>
        <v>0</v>
      </c>
      <c r="I11" s="71">
        <f>'[1]C X P - JUNIO- 2022'!H10</f>
        <v>269297</v>
      </c>
      <c r="J11" s="1"/>
      <c r="K11" s="17"/>
    </row>
    <row r="12" spans="1:4614" ht="22.5" customHeight="1" x14ac:dyDescent="0.25">
      <c r="A12" s="35" t="s">
        <v>106</v>
      </c>
      <c r="B12" s="35">
        <v>18</v>
      </c>
      <c r="C12" s="2" t="str">
        <f>'[1]C X P - JUNIO- 2022'!C11</f>
        <v>CONTRATO 017/13</v>
      </c>
      <c r="D12" s="116">
        <f>'[1]C X P - JUNIO- 2022'!J11</f>
        <v>41395</v>
      </c>
      <c r="E12" s="73" t="str">
        <f>'[1]C X P - JUNIO- 2022'!D11</f>
        <v>INTEC</v>
      </c>
      <c r="F12" s="60" t="str">
        <f>'[1]C X P - JUNIO- 2022'!E11</f>
        <v>Cambio Uso de tierra Cuenca Rio Inoa.</v>
      </c>
      <c r="G12" s="60">
        <f>'[1]C X P - JUNIO- 2022'!F11</f>
        <v>260842</v>
      </c>
      <c r="H12" s="60">
        <f>'[1]C X P - JUNIO- 2022'!G11</f>
        <v>0</v>
      </c>
      <c r="I12" s="71">
        <f>'[1]C X P - JUNIO- 2022'!H11</f>
        <v>260842</v>
      </c>
      <c r="J12" s="1"/>
      <c r="K12" s="17"/>
    </row>
    <row r="13" spans="1:4614" ht="24.75" customHeight="1" x14ac:dyDescent="0.25">
      <c r="A13" s="35" t="s">
        <v>102</v>
      </c>
      <c r="B13" s="35" t="s">
        <v>92</v>
      </c>
      <c r="C13" s="2" t="str">
        <f>'[1]C X P - JUNIO- 2022'!C12</f>
        <v>CONTRATO  065/13</v>
      </c>
      <c r="D13" s="116">
        <f>'[1]C X P - JUNIO- 2022'!J12</f>
        <v>41442</v>
      </c>
      <c r="E13" s="73" t="str">
        <f>'[1]C X P - JUNIO- 2022'!D12</f>
        <v>UNIVERSIDA APEC</v>
      </c>
      <c r="F13" s="60" t="str">
        <f>'[1]C X P - JUNIO- 2022'!E12</f>
        <v>Desarrollo de un Sistema Hidromotriz no Convensional.</v>
      </c>
      <c r="G13" s="60">
        <f>'[1]C X P - JUNIO- 2022'!F12</f>
        <v>175061.25</v>
      </c>
      <c r="H13" s="60">
        <f>'[1]C X P - JUNIO- 2022'!G12</f>
        <v>0</v>
      </c>
      <c r="I13" s="71">
        <f>'[1]C X P - JUNIO- 2022'!H12</f>
        <v>175061.25</v>
      </c>
      <c r="J13" s="1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</row>
    <row r="14" spans="1:4614" s="30" customFormat="1" ht="24.75" customHeight="1" x14ac:dyDescent="0.25">
      <c r="A14" s="57" t="s">
        <v>93</v>
      </c>
      <c r="B14" s="57" t="s">
        <v>93</v>
      </c>
      <c r="C14" s="2" t="str">
        <f>'[1]C X P - JUNIO- 2022'!C13</f>
        <v>CONTRATO 029/14</v>
      </c>
      <c r="D14" s="116">
        <f>'[1]C X P - JUNIO- 2022'!J13</f>
        <v>41792</v>
      </c>
      <c r="E14" s="73" t="str">
        <f>'[1]C X P - JUNIO- 2022'!D13</f>
        <v>PAULA VIRGINIA PEREZ PEREZ</v>
      </c>
      <c r="F14" s="60" t="str">
        <f>'[1]C X P - JUNIO- 2022'!E13</f>
        <v>Doctorado en Empaque, Universidad de Michigan.</v>
      </c>
      <c r="G14" s="60">
        <f>'[1]C X P - JUNIO- 2022'!F13</f>
        <v>176242.32</v>
      </c>
      <c r="H14" s="60">
        <f>'[1]C X P - JUNIO- 2022'!G13</f>
        <v>0</v>
      </c>
      <c r="I14" s="71">
        <f>'[1]C X P - JUNIO- 2022'!H13</f>
        <v>176242.32</v>
      </c>
      <c r="J14" s="1"/>
      <c r="K14" s="17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</row>
    <row r="15" spans="1:4614" s="30" customFormat="1" ht="31.5" customHeight="1" x14ac:dyDescent="0.25">
      <c r="A15" s="57" t="s">
        <v>93</v>
      </c>
      <c r="B15" s="57" t="s">
        <v>93</v>
      </c>
      <c r="C15" s="2" t="str">
        <f>'[1]C X P - JUNIO- 2022'!C14</f>
        <v>CONTRATO 030/14</v>
      </c>
      <c r="D15" s="116">
        <f>'[1]C X P - JUNIO- 2022'!J14</f>
        <v>41789</v>
      </c>
      <c r="E15" s="73" t="str">
        <f>'[1]C X P - JUNIO- 2022'!D14</f>
        <v>NINOSKA JOSEFINA GOMEZ GANAO</v>
      </c>
      <c r="F15" s="60" t="str">
        <f>'[1]C X P - JUNIO- 2022'!E14</f>
        <v>Maestria en Crop Sciences en alemania</v>
      </c>
      <c r="G15" s="60">
        <f>'[1]C X P - JUNIO- 2022'!F14</f>
        <v>47080</v>
      </c>
      <c r="H15" s="60">
        <f>'[1]C X P - JUNIO- 2022'!G14</f>
        <v>0</v>
      </c>
      <c r="I15" s="71">
        <f>'[1]C X P - JUNIO- 2022'!H14</f>
        <v>47080</v>
      </c>
      <c r="J15" s="1"/>
      <c r="K15" s="17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</row>
    <row r="16" spans="1:4614" s="30" customFormat="1" ht="33.75" customHeight="1" x14ac:dyDescent="0.25">
      <c r="A16" s="57" t="s">
        <v>93</v>
      </c>
      <c r="B16" s="57" t="s">
        <v>93</v>
      </c>
      <c r="C16" s="2" t="str">
        <f>'[1]C X P - JUNIO- 2022'!C15</f>
        <v>CONTRATO 031/14</v>
      </c>
      <c r="D16" s="116">
        <f>'[1]C X P - JUNIO- 2022'!J15</f>
        <v>41792</v>
      </c>
      <c r="E16" s="73" t="str">
        <f>'[1]C X P - JUNIO- 2022'!D15</f>
        <v>JENNY ROSA ELVIRA RODRIGUEZ JIMENEZ</v>
      </c>
      <c r="F16" s="60" t="str">
        <f>'[1]C X P - JUNIO- 2022'!E15</f>
        <v>Doctorado en Ciencias con acentuación en Acentuación en Alimentos, Mexico.</v>
      </c>
      <c r="G16" s="60">
        <f>'[1]C X P - JUNIO- 2022'!F15</f>
        <v>31299</v>
      </c>
      <c r="H16" s="60">
        <f>'[1]C X P - JUNIO- 2022'!G15</f>
        <v>0</v>
      </c>
      <c r="I16" s="71">
        <f>'[1]C X P - JUNIO- 2022'!H15</f>
        <v>31299</v>
      </c>
      <c r="J16" s="1"/>
      <c r="K16" s="1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</row>
    <row r="17" spans="1:4442" ht="24.75" customHeight="1" x14ac:dyDescent="0.25">
      <c r="A17" s="57" t="s">
        <v>93</v>
      </c>
      <c r="B17" s="57" t="s">
        <v>93</v>
      </c>
      <c r="C17" s="2" t="str">
        <f>'[1]C X P - JUNIO- 2022'!C16</f>
        <v>CONTRATO 033/14</v>
      </c>
      <c r="D17" s="116">
        <f>'[1]C X P - JUNIO- 2022'!J16</f>
        <v>41792</v>
      </c>
      <c r="E17" s="73" t="str">
        <f>'[1]C X P - JUNIO- 2022'!D16</f>
        <v>JOSUE DE LOS RIOS MERA</v>
      </c>
      <c r="F17" s="60" t="str">
        <f>'[1]C X P - JUNIO- 2022'!E16</f>
        <v>Master en Crop sciences</v>
      </c>
      <c r="G17" s="60">
        <f>'[1]C X P - JUNIO- 2022'!F16</f>
        <v>47080</v>
      </c>
      <c r="H17" s="60">
        <f>'[1]C X P - JUNIO- 2022'!G16</f>
        <v>0</v>
      </c>
      <c r="I17" s="71">
        <f>'[1]C X P - JUNIO- 2022'!H16</f>
        <v>47080</v>
      </c>
      <c r="J17" s="1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</row>
    <row r="18" spans="1:4442" ht="30.75" customHeight="1" x14ac:dyDescent="0.25">
      <c r="A18" s="57" t="s">
        <v>93</v>
      </c>
      <c r="B18" s="57" t="s">
        <v>93</v>
      </c>
      <c r="C18" s="2" t="str">
        <f>'[1]C X P - JUNIO- 2022'!C17</f>
        <v>CONTRATO 034/14</v>
      </c>
      <c r="D18" s="116">
        <f>'[1]C X P - JUNIO- 2022'!J17</f>
        <v>41796</v>
      </c>
      <c r="E18" s="73" t="str">
        <f>'[1]C X P - JUNIO- 2022'!D17</f>
        <v>LAURA GLENYS POLANCO FLORIAN</v>
      </c>
      <c r="F18" s="60" t="str">
        <f>'[1]C X P - JUNIO- 2022'!E17</f>
        <v>PhD en Ciencias en Ecologia de Manejo y Sistemas Tropicales</v>
      </c>
      <c r="G18" s="60">
        <f>'[1]C X P - JUNIO- 2022'!F17</f>
        <v>55274.31</v>
      </c>
      <c r="H18" s="60">
        <f>'[1]C X P - JUNIO- 2022'!G17</f>
        <v>0</v>
      </c>
      <c r="I18" s="71">
        <f>'[1]C X P - JUNIO- 2022'!H17</f>
        <v>55274.31</v>
      </c>
      <c r="J18" s="1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</row>
    <row r="19" spans="1:4442" ht="45" customHeight="1" x14ac:dyDescent="0.25">
      <c r="A19" s="57" t="s">
        <v>93</v>
      </c>
      <c r="B19" s="57" t="s">
        <v>93</v>
      </c>
      <c r="C19" s="2" t="str">
        <f>'[1]C X P - JUNIO- 2022'!C18</f>
        <v>CONTRATO 036/14</v>
      </c>
      <c r="D19" s="116">
        <f>'[1]C X P - JUNIO- 2022'!J18</f>
        <v>41794</v>
      </c>
      <c r="E19" s="73" t="str">
        <f>'[1]C X P - JUNIO- 2022'!D18</f>
        <v>SILFRANY RAFAEL OVALLES ESTRELLA</v>
      </c>
      <c r="F19" s="60" t="str">
        <f>'[1]C X P - JUNIO- 2022'!E18</f>
        <v>Maestria en Industria Pecuaria Mencion Nutrición Animal, Universidad de Puerto Rico, Mayaguez.</v>
      </c>
      <c r="G19" s="60">
        <f>'[1]C X P - JUNIO- 2022'!F18</f>
        <v>51954.7</v>
      </c>
      <c r="H19" s="60">
        <f>'[1]C X P - JUNIO- 2022'!G18</f>
        <v>0</v>
      </c>
      <c r="I19" s="71">
        <f>'[1]C X P - JUNIO- 2022'!H18</f>
        <v>51954.7</v>
      </c>
      <c r="J19" s="1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</row>
    <row r="20" spans="1:4442" ht="30.75" customHeight="1" x14ac:dyDescent="0.25">
      <c r="A20" s="57" t="s">
        <v>93</v>
      </c>
      <c r="B20" s="57" t="s">
        <v>93</v>
      </c>
      <c r="C20" s="2" t="str">
        <f>'[1]C X P - JUNIO- 2022'!C19</f>
        <v>CONTRATO 044/14</v>
      </c>
      <c r="D20" s="116">
        <f>'[1]C X P - JUNIO- 2022'!J19</f>
        <v>41835</v>
      </c>
      <c r="E20" s="73" t="str">
        <f>'[1]C X P - JUNIO- 2022'!D19</f>
        <v>ANA ALTAGRACIA RODRIGUEZ TORRES</v>
      </c>
      <c r="F20" s="60" t="str">
        <f>'[1]C X P - JUNIO- 2022'!E19</f>
        <v>Maestria en Tecnologia de Granos y Semillas</v>
      </c>
      <c r="G20" s="60">
        <f>'[1]C X P - JUNIO- 2022'!F19</f>
        <v>133077.32999999999</v>
      </c>
      <c r="H20" s="60">
        <f>'[1]C X P - JUNIO- 2022'!G19</f>
        <v>0</v>
      </c>
      <c r="I20" s="71">
        <f>'[1]C X P - JUNIO- 2022'!H19</f>
        <v>133077.32999999999</v>
      </c>
      <c r="J20" s="1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</row>
    <row r="21" spans="1:4442" ht="28.5" customHeight="1" x14ac:dyDescent="0.25">
      <c r="A21" s="57" t="s">
        <v>93</v>
      </c>
      <c r="B21" s="57" t="s">
        <v>93</v>
      </c>
      <c r="C21" s="2" t="str">
        <f>'[1]C X P - JUNIO- 2022'!C20</f>
        <v>CONTRATO 045/14</v>
      </c>
      <c r="D21" s="116">
        <f>'[1]C X P - JUNIO- 2022'!J20</f>
        <v>41834</v>
      </c>
      <c r="E21" s="73" t="str">
        <f>'[1]C X P - JUNIO- 2022'!D20</f>
        <v>FELIPE ELMY ERNESTO PEGUERO PEREZ</v>
      </c>
      <c r="F21" s="60" t="str">
        <f>'[1]C X P - JUNIO- 2022'!E20</f>
        <v>PhD en Economia Agricola, Universidad de Luisiana, EE.UU.</v>
      </c>
      <c r="G21" s="60">
        <f>'[1]C X P - JUNIO- 2022'!F20</f>
        <v>18850</v>
      </c>
      <c r="H21" s="60">
        <f>'[1]C X P - JUNIO- 2022'!G20</f>
        <v>0</v>
      </c>
      <c r="I21" s="71">
        <f>'[1]C X P - JUNIO- 2022'!H20</f>
        <v>18850</v>
      </c>
      <c r="J21" s="1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</row>
    <row r="22" spans="1:4442" ht="43.5" customHeight="1" x14ac:dyDescent="0.25">
      <c r="A22" s="35" t="s">
        <v>94</v>
      </c>
      <c r="B22" s="57" t="s">
        <v>95</v>
      </c>
      <c r="C22" s="2" t="str">
        <f>'[1]C X P - JUNIO- 2022'!C21</f>
        <v>CONTRATO 021-2017</v>
      </c>
      <c r="D22" s="116">
        <f>'[1]C X P - JUNIO- 2022'!J21</f>
        <v>43052</v>
      </c>
      <c r="E22" s="73" t="str">
        <f>'[1]C X P - JUNIO- 2022'!D21</f>
        <v>ANGEL FERN. PEGUERO AGRAMONTE</v>
      </c>
      <c r="F22" s="60" t="str">
        <f>'[1]C X P - JUNIO- 2022'!E21</f>
        <v>P/realizacion deLicenciatura en Contabilidad en la Fundacion Educativa Oriental, INC.</v>
      </c>
      <c r="G22" s="60">
        <f>'[1]C X P - JUNIO- 2022'!F21</f>
        <v>21300</v>
      </c>
      <c r="H22" s="60">
        <f>'[1]C X P - JUNIO- 2022'!G21</f>
        <v>0</v>
      </c>
      <c r="I22" s="71">
        <v>8050</v>
      </c>
      <c r="J22" s="1"/>
      <c r="K22" s="17"/>
    </row>
    <row r="23" spans="1:4442" s="30" customFormat="1" ht="36.950000000000003" customHeight="1" x14ac:dyDescent="0.25">
      <c r="A23" s="57" t="s">
        <v>94</v>
      </c>
      <c r="B23" s="57" t="s">
        <v>95</v>
      </c>
      <c r="C23" s="2" t="str">
        <f>'[1]C X P - JUNIO- 2022'!C23</f>
        <v>CONTRATO 017-2019</v>
      </c>
      <c r="D23" s="116">
        <f>'[1]C X P - JUNIO- 2022'!J23</f>
        <v>43717</v>
      </c>
      <c r="E23" s="73" t="str">
        <f>'[1]C X P - JUNIO- 2022'!D23</f>
        <v>JULIA JOSEFINA ROSARIO BARRERA</v>
      </c>
      <c r="F23" s="60" t="str">
        <f>'[1]C X P - JUNIO- 2022'!E23</f>
        <v>P/cursar la Licenciatura en "Psicología Industrial" en la Universidad Abierta para Adultos - UAPA.</v>
      </c>
      <c r="G23" s="60">
        <f>'[1]C X P - JUNIO- 2022'!F23</f>
        <v>90102.5</v>
      </c>
      <c r="H23" s="60">
        <f>'[1]C X P - JUNIO- 2022'!G23</f>
        <v>0</v>
      </c>
      <c r="I23" s="71">
        <v>50928.5</v>
      </c>
      <c r="J23" s="1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</row>
    <row r="24" spans="1:4442" s="30" customFormat="1" ht="33.75" customHeight="1" x14ac:dyDescent="0.25">
      <c r="A24" s="57"/>
      <c r="B24" s="57"/>
      <c r="C24" s="2" t="s">
        <v>157</v>
      </c>
      <c r="D24" s="116">
        <v>44722</v>
      </c>
      <c r="E24" s="73" t="s">
        <v>158</v>
      </c>
      <c r="F24" s="60" t="s">
        <v>159</v>
      </c>
      <c r="G24" s="60"/>
      <c r="H24" s="60"/>
      <c r="I24" s="71">
        <v>0</v>
      </c>
      <c r="J24" s="1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</row>
    <row r="25" spans="1:4442" s="30" customFormat="1" ht="39.75" customHeight="1" x14ac:dyDescent="0.25">
      <c r="A25" s="57"/>
      <c r="B25" s="57"/>
      <c r="C25" s="2" t="s">
        <v>145</v>
      </c>
      <c r="D25" s="72">
        <v>44833</v>
      </c>
      <c r="E25" s="15" t="s">
        <v>154</v>
      </c>
      <c r="F25" s="73" t="s">
        <v>136</v>
      </c>
      <c r="G25" s="60"/>
      <c r="H25" s="60"/>
      <c r="I25" s="117">
        <v>64800</v>
      </c>
      <c r="J25" s="38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</row>
    <row r="26" spans="1:4442" s="30" customFormat="1" ht="57" customHeight="1" x14ac:dyDescent="0.25">
      <c r="A26" s="57"/>
      <c r="B26" s="57"/>
      <c r="C26" s="2" t="s">
        <v>144</v>
      </c>
      <c r="D26" s="4">
        <v>44846</v>
      </c>
      <c r="E26" s="15" t="s">
        <v>124</v>
      </c>
      <c r="F26" s="73" t="s">
        <v>140</v>
      </c>
      <c r="G26" s="60"/>
      <c r="H26" s="60"/>
      <c r="I26" s="3">
        <v>1600000</v>
      </c>
      <c r="J26" s="38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</row>
    <row r="27" spans="1:4442" s="30" customFormat="1" ht="45.75" customHeight="1" x14ac:dyDescent="0.25">
      <c r="A27" s="57"/>
      <c r="B27" s="57"/>
      <c r="C27" s="2" t="s">
        <v>139</v>
      </c>
      <c r="D27" s="4">
        <v>44841</v>
      </c>
      <c r="E27" s="15" t="s">
        <v>137</v>
      </c>
      <c r="F27" s="73" t="s">
        <v>138</v>
      </c>
      <c r="G27" s="60"/>
      <c r="H27" s="60"/>
      <c r="I27" s="3">
        <v>281795.40000000002</v>
      </c>
      <c r="J27" s="38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</row>
    <row r="28" spans="1:4442" s="30" customFormat="1" ht="36.75" customHeight="1" x14ac:dyDescent="0.25">
      <c r="A28" s="57"/>
      <c r="B28" s="57"/>
      <c r="C28" s="2" t="s">
        <v>141</v>
      </c>
      <c r="D28" s="4">
        <v>44848</v>
      </c>
      <c r="E28" s="15" t="s">
        <v>142</v>
      </c>
      <c r="F28" s="73" t="s">
        <v>143</v>
      </c>
      <c r="G28" s="60"/>
      <c r="H28" s="60"/>
      <c r="I28" s="3">
        <v>5523.38</v>
      </c>
      <c r="J28" s="38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</row>
    <row r="29" spans="1:4442" s="30" customFormat="1" ht="32.25" customHeight="1" x14ac:dyDescent="0.25">
      <c r="A29" s="57"/>
      <c r="B29" s="57"/>
      <c r="C29" s="2" t="s">
        <v>148</v>
      </c>
      <c r="D29" s="4">
        <v>44889</v>
      </c>
      <c r="E29" s="15" t="s">
        <v>149</v>
      </c>
      <c r="F29" s="73" t="s">
        <v>151</v>
      </c>
      <c r="G29" s="60"/>
      <c r="H29" s="60"/>
      <c r="I29" s="3">
        <v>0</v>
      </c>
      <c r="J29" s="38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</row>
    <row r="30" spans="1:4442" s="30" customFormat="1" ht="35.25" customHeight="1" x14ac:dyDescent="0.25">
      <c r="A30" s="57"/>
      <c r="B30" s="57"/>
      <c r="C30" s="2" t="s">
        <v>164</v>
      </c>
      <c r="D30" s="4">
        <v>44904</v>
      </c>
      <c r="E30" s="15" t="s">
        <v>169</v>
      </c>
      <c r="F30" s="73" t="s">
        <v>172</v>
      </c>
      <c r="G30" s="60"/>
      <c r="H30" s="60"/>
      <c r="I30" s="3">
        <v>0</v>
      </c>
      <c r="J30" s="38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</row>
    <row r="31" spans="1:4442" s="30" customFormat="1" ht="41.25" customHeight="1" x14ac:dyDescent="0.25">
      <c r="A31" s="57"/>
      <c r="B31" s="57"/>
      <c r="C31" s="2" t="s">
        <v>165</v>
      </c>
      <c r="D31" s="4">
        <v>44907</v>
      </c>
      <c r="E31" s="15" t="s">
        <v>166</v>
      </c>
      <c r="F31" s="73" t="s">
        <v>167</v>
      </c>
      <c r="G31" s="60"/>
      <c r="H31" s="60"/>
      <c r="I31" s="3">
        <v>1917702</v>
      </c>
      <c r="J31" s="38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</row>
    <row r="32" spans="1:4442" s="30" customFormat="1" ht="44.25" customHeight="1" x14ac:dyDescent="0.25">
      <c r="A32" s="57"/>
      <c r="B32" s="57"/>
      <c r="C32" s="2"/>
      <c r="D32" s="4"/>
      <c r="E32" s="22"/>
      <c r="F32" s="20" t="s">
        <v>55</v>
      </c>
      <c r="G32" s="21">
        <f>SUM(G7:G23)</f>
        <v>2260801.4300000002</v>
      </c>
      <c r="H32" s="21">
        <f>SUM(H7:H23)</f>
        <v>0</v>
      </c>
      <c r="I32" s="21">
        <f>SUM(I7:I31)</f>
        <v>6078198.21</v>
      </c>
      <c r="J32" s="1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</row>
    <row r="33" spans="3:11" ht="48" customHeight="1" x14ac:dyDescent="0.25">
      <c r="C33" s="26"/>
      <c r="D33" s="28"/>
      <c r="E33" s="26"/>
      <c r="F33" s="26"/>
      <c r="G33" s="27"/>
      <c r="H33" s="27"/>
      <c r="I33" s="27"/>
      <c r="J33" s="64"/>
      <c r="K33" s="17"/>
    </row>
    <row r="34" spans="3:11" ht="25.5" customHeight="1" x14ac:dyDescent="0.25">
      <c r="C34" s="43" t="s">
        <v>130</v>
      </c>
      <c r="D34" s="63"/>
      <c r="E34" s="26"/>
      <c r="F34" s="43" t="s">
        <v>56</v>
      </c>
      <c r="G34" s="27"/>
      <c r="H34" s="27"/>
      <c r="I34" s="27"/>
      <c r="J34" s="144" t="s">
        <v>57</v>
      </c>
      <c r="K34" s="63"/>
    </row>
    <row r="35" spans="3:11" x14ac:dyDescent="0.25">
      <c r="J35" s="144"/>
      <c r="K35" s="17"/>
    </row>
    <row r="36" spans="3:11" x14ac:dyDescent="0.25">
      <c r="C36" s="36"/>
      <c r="K36" s="17"/>
    </row>
    <row r="37" spans="3:11" ht="8.25" customHeight="1" x14ac:dyDescent="0.25">
      <c r="C37" s="16"/>
      <c r="K37" s="17"/>
    </row>
    <row r="38" spans="3:11" x14ac:dyDescent="0.25">
      <c r="C38" s="16"/>
      <c r="K38" s="17"/>
    </row>
  </sheetData>
  <mergeCells count="5">
    <mergeCell ref="C2:J2"/>
    <mergeCell ref="C3:J3"/>
    <mergeCell ref="C4:J4"/>
    <mergeCell ref="C5:J5"/>
    <mergeCell ref="J34:J35"/>
  </mergeCells>
  <printOptions horizontalCentered="1"/>
  <pageMargins left="0.70866141732283472" right="0.70866141732283472" top="0.74803149606299213" bottom="0.74803149606299213" header="0.31496062992125984" footer="0.31496062992125984"/>
  <pageSetup scale="68" fitToHeight="0" orientation="landscape" r:id="rId1"/>
  <headerFooter scaleWithDoc="0">
    <oddHeader>&amp;R&amp;P de &amp;N</oddHeader>
  </headerFooter>
  <rowBreaks count="1" manualBreakCount="1">
    <brk id="21" min="2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A73CB-81FD-4D2A-BBE6-A55A7E3C417C}">
  <dimension ref="A1:FRQ76"/>
  <sheetViews>
    <sheetView topLeftCell="A21" zoomScale="70" zoomScaleNormal="70" zoomScaleSheetLayoutView="70" zoomScalePageLayoutView="70" workbookViewId="0">
      <selection activeCell="F26" sqref="F26"/>
    </sheetView>
  </sheetViews>
  <sheetFormatPr baseColWidth="10" defaultRowHeight="15" x14ac:dyDescent="0.25"/>
  <cols>
    <col min="1" max="1" width="27.85546875" customWidth="1"/>
    <col min="2" max="2" width="42.42578125" customWidth="1"/>
    <col min="3" max="3" width="64.140625" customWidth="1"/>
    <col min="4" max="4" width="22.28515625" customWidth="1"/>
    <col min="5" max="5" width="21.42578125" customWidth="1"/>
    <col min="6" max="6" width="20.85546875" customWidth="1"/>
    <col min="7" max="7" width="22.42578125" customWidth="1"/>
    <col min="8" max="8" width="20" customWidth="1"/>
    <col min="9" max="9" width="18" customWidth="1"/>
    <col min="10" max="11" width="25" style="13" customWidth="1"/>
    <col min="12" max="12" width="16.7109375" customWidth="1"/>
    <col min="13" max="13" width="14.42578125" customWidth="1"/>
  </cols>
  <sheetData>
    <row r="1" spans="1:247" ht="15.75" customHeight="1" x14ac:dyDescent="0.25">
      <c r="A1" s="145" t="s">
        <v>90</v>
      </c>
      <c r="B1" s="145"/>
      <c r="C1" s="145"/>
      <c r="D1" s="145"/>
      <c r="E1" s="145"/>
      <c r="F1" s="145"/>
      <c r="G1" s="145"/>
      <c r="H1" s="145"/>
      <c r="I1" s="145"/>
      <c r="J1" s="145"/>
      <c r="K1" s="130"/>
      <c r="M1" s="34"/>
    </row>
    <row r="2" spans="1:247" ht="23.25" customHeight="1" x14ac:dyDescent="0.25">
      <c r="A2" s="142" t="s">
        <v>131</v>
      </c>
      <c r="B2" s="142"/>
      <c r="C2" s="142"/>
      <c r="D2" s="142"/>
      <c r="E2" s="142"/>
      <c r="F2" s="142"/>
      <c r="G2" s="142"/>
      <c r="H2" s="142"/>
      <c r="I2" s="142"/>
      <c r="J2" s="142"/>
      <c r="K2" s="129"/>
      <c r="L2" s="32"/>
    </row>
    <row r="3" spans="1:247" ht="21.75" customHeight="1" x14ac:dyDescent="0.25">
      <c r="A3" s="142" t="s">
        <v>178</v>
      </c>
      <c r="B3" s="142"/>
      <c r="C3" s="142"/>
      <c r="D3" s="142"/>
      <c r="E3" s="142"/>
      <c r="F3" s="142"/>
      <c r="G3" s="142"/>
      <c r="H3" s="142"/>
      <c r="I3" s="142"/>
      <c r="J3" s="142"/>
      <c r="K3" s="129"/>
    </row>
    <row r="4" spans="1:247" ht="23.25" customHeight="1" x14ac:dyDescent="0.25">
      <c r="A4" s="74"/>
      <c r="B4" s="74"/>
      <c r="C4" s="75"/>
      <c r="D4" s="115" t="s">
        <v>187</v>
      </c>
      <c r="E4" s="76"/>
      <c r="F4" s="77"/>
      <c r="G4" s="78"/>
      <c r="H4" s="79" t="s">
        <v>0</v>
      </c>
      <c r="I4" s="80"/>
      <c r="J4" s="80"/>
      <c r="K4" s="80"/>
    </row>
    <row r="5" spans="1:247" ht="70.5" customHeight="1" x14ac:dyDescent="0.25">
      <c r="A5" s="81" t="s">
        <v>2</v>
      </c>
      <c r="B5" s="82" t="s">
        <v>3</v>
      </c>
      <c r="C5" s="81" t="s">
        <v>4</v>
      </c>
      <c r="D5" s="81" t="s">
        <v>5</v>
      </c>
      <c r="E5" s="81" t="s">
        <v>6</v>
      </c>
      <c r="F5" s="81" t="s">
        <v>58</v>
      </c>
      <c r="G5" s="83" t="s">
        <v>7</v>
      </c>
      <c r="H5" s="83" t="s">
        <v>117</v>
      </c>
      <c r="I5" s="83" t="s">
        <v>118</v>
      </c>
      <c r="J5" s="83" t="s">
        <v>10</v>
      </c>
      <c r="K5" s="83"/>
      <c r="M5" s="33"/>
    </row>
    <row r="6" spans="1:247" ht="59.25" customHeight="1" x14ac:dyDescent="0.25">
      <c r="A6" s="84" t="s">
        <v>11</v>
      </c>
      <c r="B6" s="85" t="s">
        <v>12</v>
      </c>
      <c r="C6" s="86" t="s">
        <v>13</v>
      </c>
      <c r="D6" s="87">
        <v>117554.35</v>
      </c>
      <c r="E6" s="87"/>
      <c r="F6" s="87">
        <f>D6-E6</f>
        <v>117554.35</v>
      </c>
      <c r="G6" s="88" t="s">
        <v>14</v>
      </c>
      <c r="H6" s="89">
        <v>41275</v>
      </c>
      <c r="I6" s="89">
        <v>41306</v>
      </c>
      <c r="J6" s="90" t="s">
        <v>97</v>
      </c>
      <c r="K6" s="90"/>
      <c r="L6" s="17"/>
      <c r="M6" s="17"/>
      <c r="N6" s="17"/>
      <c r="O6" s="17"/>
      <c r="P6" s="17"/>
      <c r="Q6" s="17"/>
      <c r="R6" s="17"/>
    </row>
    <row r="7" spans="1:247" ht="57" customHeight="1" x14ac:dyDescent="0.25">
      <c r="A7" s="84" t="s">
        <v>15</v>
      </c>
      <c r="B7" s="85" t="s">
        <v>12</v>
      </c>
      <c r="C7" s="86" t="s">
        <v>16</v>
      </c>
      <c r="D7" s="87">
        <v>439041.4</v>
      </c>
      <c r="E7" s="87"/>
      <c r="F7" s="87">
        <f>D7-E7</f>
        <v>439041.4</v>
      </c>
      <c r="G7" s="88" t="s">
        <v>14</v>
      </c>
      <c r="H7" s="89">
        <v>41275</v>
      </c>
      <c r="I7" s="89">
        <v>41306</v>
      </c>
      <c r="J7" s="90" t="s">
        <v>97</v>
      </c>
      <c r="K7" s="90"/>
      <c r="L7" s="17"/>
      <c r="M7" s="17"/>
      <c r="N7" s="17"/>
      <c r="O7" s="17"/>
      <c r="P7" s="17"/>
      <c r="Q7" s="17"/>
      <c r="R7" s="17"/>
    </row>
    <row r="8" spans="1:247" ht="45.75" customHeight="1" x14ac:dyDescent="0.25">
      <c r="A8" s="86" t="s">
        <v>83</v>
      </c>
      <c r="B8" s="91" t="s">
        <v>12</v>
      </c>
      <c r="C8" s="86" t="s">
        <v>84</v>
      </c>
      <c r="D8" s="87">
        <v>122657.41</v>
      </c>
      <c r="E8" s="92"/>
      <c r="F8" s="87">
        <f t="shared" ref="F8:F20" si="0">D8-E8</f>
        <v>122657.41</v>
      </c>
      <c r="G8" s="93" t="s">
        <v>85</v>
      </c>
      <c r="H8" s="94">
        <v>41345</v>
      </c>
      <c r="I8" s="94"/>
      <c r="J8" s="90" t="s">
        <v>97</v>
      </c>
      <c r="K8" s="90"/>
      <c r="L8" s="17"/>
      <c r="M8" s="17"/>
      <c r="N8" s="17"/>
      <c r="O8" s="17"/>
      <c r="P8" s="17"/>
      <c r="Q8" s="17"/>
      <c r="R8" s="17"/>
    </row>
    <row r="9" spans="1:247" ht="50.25" customHeight="1" x14ac:dyDescent="0.25">
      <c r="A9" s="84" t="s">
        <v>18</v>
      </c>
      <c r="B9" s="85" t="s">
        <v>12</v>
      </c>
      <c r="C9" s="86" t="s">
        <v>19</v>
      </c>
      <c r="D9" s="87">
        <v>204087.86</v>
      </c>
      <c r="E9" s="87"/>
      <c r="F9" s="87">
        <f t="shared" si="0"/>
        <v>204087.86</v>
      </c>
      <c r="G9" s="88" t="s">
        <v>14</v>
      </c>
      <c r="H9" s="89"/>
      <c r="I9" s="89">
        <v>41719</v>
      </c>
      <c r="J9" s="90" t="s">
        <v>97</v>
      </c>
      <c r="K9" s="90"/>
      <c r="L9" s="17"/>
      <c r="M9" s="17"/>
      <c r="N9" s="17"/>
      <c r="O9" s="17" t="s">
        <v>177</v>
      </c>
      <c r="P9" s="17"/>
      <c r="Q9" s="17"/>
      <c r="R9" s="17"/>
    </row>
    <row r="10" spans="1:247" ht="51.75" customHeight="1" x14ac:dyDescent="0.25">
      <c r="A10" s="86" t="s">
        <v>21</v>
      </c>
      <c r="B10" s="95" t="s">
        <v>22</v>
      </c>
      <c r="C10" s="86" t="s">
        <v>78</v>
      </c>
      <c r="D10" s="92">
        <v>269297</v>
      </c>
      <c r="E10" s="92"/>
      <c r="F10" s="87">
        <f t="shared" si="0"/>
        <v>269297</v>
      </c>
      <c r="G10" s="88" t="s">
        <v>14</v>
      </c>
      <c r="H10" s="94" t="s">
        <v>23</v>
      </c>
      <c r="I10" s="94">
        <v>41688</v>
      </c>
      <c r="J10" s="90" t="s">
        <v>97</v>
      </c>
      <c r="K10" s="90"/>
      <c r="L10" s="17"/>
      <c r="M10" s="17"/>
      <c r="N10" s="17"/>
      <c r="O10" s="17"/>
      <c r="P10" s="17"/>
      <c r="Q10" s="17"/>
      <c r="R10" s="17"/>
    </row>
    <row r="11" spans="1:247" ht="36.75" customHeight="1" x14ac:dyDescent="0.25">
      <c r="A11" s="84" t="s">
        <v>24</v>
      </c>
      <c r="B11" s="85" t="s">
        <v>25</v>
      </c>
      <c r="C11" s="84" t="s">
        <v>26</v>
      </c>
      <c r="D11" s="87">
        <v>260842</v>
      </c>
      <c r="E11" s="96"/>
      <c r="F11" s="87">
        <f t="shared" si="0"/>
        <v>260842</v>
      </c>
      <c r="G11" s="88" t="s">
        <v>17</v>
      </c>
      <c r="H11" s="89">
        <v>41395</v>
      </c>
      <c r="I11" s="89">
        <v>41457</v>
      </c>
      <c r="J11" s="90" t="s">
        <v>98</v>
      </c>
      <c r="K11" s="90"/>
      <c r="L11" s="17"/>
      <c r="M11" s="17"/>
      <c r="N11" s="17"/>
      <c r="O11" s="17"/>
      <c r="P11" s="17"/>
      <c r="Q11" s="17"/>
      <c r="R11" s="17"/>
    </row>
    <row r="12" spans="1:247" ht="34.5" customHeight="1" x14ac:dyDescent="0.25">
      <c r="A12" s="84" t="s">
        <v>27</v>
      </c>
      <c r="B12" s="85" t="s">
        <v>28</v>
      </c>
      <c r="C12" s="84" t="s">
        <v>29</v>
      </c>
      <c r="D12" s="87">
        <v>175061.25</v>
      </c>
      <c r="E12" s="87"/>
      <c r="F12" s="87">
        <f t="shared" si="0"/>
        <v>175061.25</v>
      </c>
      <c r="G12" s="88" t="s">
        <v>14</v>
      </c>
      <c r="H12" s="89">
        <v>41442</v>
      </c>
      <c r="I12" s="89">
        <v>41466</v>
      </c>
      <c r="J12" s="90" t="s">
        <v>97</v>
      </c>
      <c r="K12" s="90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</row>
    <row r="13" spans="1:247" s="30" customFormat="1" ht="40.5" customHeight="1" x14ac:dyDescent="0.25">
      <c r="A13" s="84" t="s">
        <v>30</v>
      </c>
      <c r="B13" s="95" t="s">
        <v>31</v>
      </c>
      <c r="C13" s="86" t="s">
        <v>32</v>
      </c>
      <c r="D13" s="92">
        <v>176242.32</v>
      </c>
      <c r="E13" s="92"/>
      <c r="F13" s="87">
        <f>D13-E13</f>
        <v>176242.32</v>
      </c>
      <c r="G13" s="88" t="s">
        <v>86</v>
      </c>
      <c r="H13" s="94">
        <v>41792</v>
      </c>
      <c r="I13" s="94">
        <v>41806</v>
      </c>
      <c r="J13" s="90"/>
      <c r="K13" s="90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247" s="30" customFormat="1" ht="49.5" customHeight="1" x14ac:dyDescent="0.25">
      <c r="A14" s="84" t="s">
        <v>33</v>
      </c>
      <c r="B14" s="95" t="s">
        <v>34</v>
      </c>
      <c r="C14" s="86" t="s">
        <v>35</v>
      </c>
      <c r="D14" s="92">
        <v>47080</v>
      </c>
      <c r="E14" s="92"/>
      <c r="F14" s="87">
        <f>D14-E14</f>
        <v>47080</v>
      </c>
      <c r="G14" s="88" t="s">
        <v>17</v>
      </c>
      <c r="H14" s="94">
        <v>41789</v>
      </c>
      <c r="I14" s="94">
        <v>41808</v>
      </c>
      <c r="J14" s="90"/>
      <c r="K14" s="90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247" s="30" customFormat="1" ht="47.25" customHeight="1" x14ac:dyDescent="0.25">
      <c r="A15" s="84" t="s">
        <v>36</v>
      </c>
      <c r="B15" s="95" t="s">
        <v>37</v>
      </c>
      <c r="C15" s="86" t="s">
        <v>38</v>
      </c>
      <c r="D15" s="92">
        <v>31299</v>
      </c>
      <c r="E15" s="92"/>
      <c r="F15" s="87">
        <f>D15-E15</f>
        <v>31299</v>
      </c>
      <c r="G15" s="88" t="s">
        <v>17</v>
      </c>
      <c r="H15" s="94">
        <v>41792</v>
      </c>
      <c r="I15" s="94">
        <v>41806</v>
      </c>
      <c r="J15" s="90"/>
      <c r="K15" s="90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247" ht="43.5" customHeight="1" x14ac:dyDescent="0.25">
      <c r="A16" s="84" t="s">
        <v>39</v>
      </c>
      <c r="B16" s="95" t="s">
        <v>40</v>
      </c>
      <c r="C16" s="86" t="s">
        <v>41</v>
      </c>
      <c r="D16" s="92">
        <v>47080</v>
      </c>
      <c r="E16" s="92"/>
      <c r="F16" s="87">
        <v>47080</v>
      </c>
      <c r="G16" s="88" t="s">
        <v>17</v>
      </c>
      <c r="H16" s="94">
        <v>41792</v>
      </c>
      <c r="I16" s="94">
        <v>41835</v>
      </c>
      <c r="J16" s="90"/>
      <c r="K16" s="90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</row>
    <row r="17" spans="1:4541" ht="42" customHeight="1" x14ac:dyDescent="0.25">
      <c r="A17" s="84" t="s">
        <v>42</v>
      </c>
      <c r="B17" s="95" t="s">
        <v>43</v>
      </c>
      <c r="C17" s="86" t="s">
        <v>44</v>
      </c>
      <c r="D17" s="92">
        <v>55274.31</v>
      </c>
      <c r="E17" s="92"/>
      <c r="F17" s="87">
        <f t="shared" si="0"/>
        <v>55274.31</v>
      </c>
      <c r="G17" s="88"/>
      <c r="H17" s="94">
        <v>41796</v>
      </c>
      <c r="I17" s="94">
        <v>41835</v>
      </c>
      <c r="J17" s="90"/>
      <c r="K17" s="90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</row>
    <row r="18" spans="1:4541" ht="52.5" customHeight="1" x14ac:dyDescent="0.25">
      <c r="A18" s="84" t="s">
        <v>45</v>
      </c>
      <c r="B18" s="95" t="s">
        <v>46</v>
      </c>
      <c r="C18" s="86" t="s">
        <v>47</v>
      </c>
      <c r="D18" s="92">
        <v>51954.7</v>
      </c>
      <c r="E18" s="97"/>
      <c r="F18" s="87">
        <f t="shared" si="0"/>
        <v>51954.7</v>
      </c>
      <c r="G18" s="88" t="s">
        <v>17</v>
      </c>
      <c r="H18" s="94">
        <v>41794</v>
      </c>
      <c r="I18" s="94">
        <v>41820</v>
      </c>
      <c r="J18" s="90"/>
      <c r="K18" s="90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</row>
    <row r="19" spans="1:4541" ht="45" customHeight="1" x14ac:dyDescent="0.25">
      <c r="A19" s="84" t="s">
        <v>48</v>
      </c>
      <c r="B19" s="95" t="s">
        <v>49</v>
      </c>
      <c r="C19" s="86" t="s">
        <v>50</v>
      </c>
      <c r="D19" s="92">
        <v>133077.32999999999</v>
      </c>
      <c r="E19" s="92"/>
      <c r="F19" s="87">
        <f t="shared" si="0"/>
        <v>133077.32999999999</v>
      </c>
      <c r="G19" s="88" t="s">
        <v>17</v>
      </c>
      <c r="H19" s="94">
        <v>41835</v>
      </c>
      <c r="I19" s="94">
        <v>41850</v>
      </c>
      <c r="J19" s="90"/>
      <c r="K19" s="90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</row>
    <row r="20" spans="1:4541" ht="54" customHeight="1" x14ac:dyDescent="0.25">
      <c r="A20" s="84" t="s">
        <v>51</v>
      </c>
      <c r="B20" s="95" t="s">
        <v>52</v>
      </c>
      <c r="C20" s="86" t="s">
        <v>53</v>
      </c>
      <c r="D20" s="92">
        <v>18850</v>
      </c>
      <c r="E20" s="92"/>
      <c r="F20" s="87">
        <f t="shared" si="0"/>
        <v>18850</v>
      </c>
      <c r="G20" s="88" t="s">
        <v>17</v>
      </c>
      <c r="H20" s="94">
        <v>41834</v>
      </c>
      <c r="I20" s="94">
        <v>41850</v>
      </c>
      <c r="J20" s="90"/>
      <c r="K20" s="90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</row>
    <row r="21" spans="1:4541" ht="58.5" customHeight="1" x14ac:dyDescent="0.25">
      <c r="A21" s="84" t="s">
        <v>80</v>
      </c>
      <c r="B21" s="95" t="s">
        <v>79</v>
      </c>
      <c r="C21" s="95" t="s">
        <v>81</v>
      </c>
      <c r="D21" s="92">
        <v>8050</v>
      </c>
      <c r="E21" s="98"/>
      <c r="F21" s="87">
        <v>8050</v>
      </c>
      <c r="G21" s="99" t="s">
        <v>91</v>
      </c>
      <c r="H21" s="94">
        <v>43052</v>
      </c>
      <c r="I21" s="94">
        <v>43070</v>
      </c>
      <c r="J21" s="90"/>
      <c r="K21" s="90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</row>
    <row r="22" spans="1:4541" s="30" customFormat="1" ht="61.5" customHeight="1" x14ac:dyDescent="0.25">
      <c r="A22" s="86" t="s">
        <v>190</v>
      </c>
      <c r="B22" s="95" t="s">
        <v>88</v>
      </c>
      <c r="C22" s="86" t="s">
        <v>89</v>
      </c>
      <c r="D22" s="87">
        <v>50928.5</v>
      </c>
      <c r="E22" s="98"/>
      <c r="F22" s="87">
        <f>D22-E22</f>
        <v>50928.5</v>
      </c>
      <c r="G22" s="99" t="s">
        <v>163</v>
      </c>
      <c r="H22" s="94">
        <v>43717</v>
      </c>
      <c r="I22" s="94">
        <v>43746</v>
      </c>
      <c r="J22" s="90"/>
      <c r="K22" s="90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</row>
    <row r="23" spans="1:4541" s="30" customFormat="1" ht="50.25" customHeight="1" x14ac:dyDescent="0.25">
      <c r="A23" s="86" t="s">
        <v>193</v>
      </c>
      <c r="B23" s="95" t="s">
        <v>158</v>
      </c>
      <c r="C23" s="86" t="s">
        <v>171</v>
      </c>
      <c r="D23" s="87">
        <v>720000</v>
      </c>
      <c r="E23" s="98">
        <v>720000</v>
      </c>
      <c r="F23" s="87">
        <f t="shared" ref="F23:F28" si="1">D23-E23</f>
        <v>0</v>
      </c>
      <c r="G23" s="99"/>
      <c r="H23" s="94"/>
      <c r="I23" s="94"/>
      <c r="J23" s="90"/>
      <c r="K23" s="90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</row>
    <row r="24" spans="1:4541" s="30" customFormat="1" ht="42.75" customHeight="1" x14ac:dyDescent="0.25">
      <c r="A24" s="101" t="s">
        <v>145</v>
      </c>
      <c r="B24" s="93" t="s">
        <v>135</v>
      </c>
      <c r="C24" s="102" t="s">
        <v>136</v>
      </c>
      <c r="D24" s="87">
        <v>64800</v>
      </c>
      <c r="E24" s="98"/>
      <c r="F24" s="87">
        <f t="shared" si="1"/>
        <v>64800</v>
      </c>
      <c r="G24" s="99" t="s">
        <v>129</v>
      </c>
      <c r="H24" s="94">
        <v>44774</v>
      </c>
      <c r="I24" s="94">
        <v>44833</v>
      </c>
      <c r="J24" s="100"/>
      <c r="K24" s="100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</row>
    <row r="25" spans="1:4541" s="30" customFormat="1" ht="70.5" customHeight="1" x14ac:dyDescent="0.25">
      <c r="A25" s="101" t="s">
        <v>144</v>
      </c>
      <c r="B25" s="93" t="s">
        <v>124</v>
      </c>
      <c r="C25" s="102" t="s">
        <v>140</v>
      </c>
      <c r="D25" s="87">
        <v>1600000</v>
      </c>
      <c r="E25" s="98"/>
      <c r="F25" s="87">
        <f t="shared" si="1"/>
        <v>1600000</v>
      </c>
      <c r="G25" s="99" t="s">
        <v>129</v>
      </c>
      <c r="H25" s="94">
        <v>44805</v>
      </c>
      <c r="I25" s="94">
        <v>44846</v>
      </c>
      <c r="J25" s="100"/>
      <c r="K25" s="100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</row>
    <row r="26" spans="1:4541" s="30" customFormat="1" ht="79.5" customHeight="1" x14ac:dyDescent="0.25">
      <c r="A26" s="101" t="s">
        <v>139</v>
      </c>
      <c r="B26" s="93" t="s">
        <v>137</v>
      </c>
      <c r="C26" s="102" t="s">
        <v>138</v>
      </c>
      <c r="D26" s="87">
        <v>281795.40000000002</v>
      </c>
      <c r="E26" s="98"/>
      <c r="F26" s="87">
        <f t="shared" si="1"/>
        <v>281795.40000000002</v>
      </c>
      <c r="G26" s="99"/>
      <c r="H26" s="94">
        <v>44831</v>
      </c>
      <c r="I26" s="94">
        <v>44841</v>
      </c>
      <c r="J26" s="100"/>
      <c r="K26" s="100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</row>
    <row r="27" spans="1:4541" s="30" customFormat="1" ht="72.75" customHeight="1" x14ac:dyDescent="0.4">
      <c r="A27" s="102" t="s">
        <v>192</v>
      </c>
      <c r="B27" s="93" t="s">
        <v>142</v>
      </c>
      <c r="C27" s="102" t="s">
        <v>143</v>
      </c>
      <c r="D27" s="87">
        <v>219028.51</v>
      </c>
      <c r="E27" s="98">
        <v>213505.13</v>
      </c>
      <c r="F27" s="87">
        <f>D27-E27</f>
        <v>5523.3800000000047</v>
      </c>
      <c r="G27" s="99"/>
      <c r="H27" s="94">
        <v>44835</v>
      </c>
      <c r="I27" s="94">
        <v>44848</v>
      </c>
      <c r="J27" s="100"/>
      <c r="K27" s="132" t="s">
        <v>194</v>
      </c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</row>
    <row r="28" spans="1:4541" s="30" customFormat="1" ht="68.25" customHeight="1" x14ac:dyDescent="0.25">
      <c r="A28" s="102" t="s">
        <v>191</v>
      </c>
      <c r="B28" s="93" t="s">
        <v>149</v>
      </c>
      <c r="C28" s="102" t="s">
        <v>151</v>
      </c>
      <c r="D28" s="87">
        <v>55696</v>
      </c>
      <c r="E28" s="98">
        <v>55696</v>
      </c>
      <c r="F28" s="87">
        <f t="shared" si="1"/>
        <v>0</v>
      </c>
      <c r="G28" s="99"/>
      <c r="H28" s="94">
        <v>44866</v>
      </c>
      <c r="I28" s="94">
        <v>44889</v>
      </c>
      <c r="J28" s="100"/>
      <c r="K28" s="100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</row>
    <row r="29" spans="1:4541" s="30" customFormat="1" ht="44.25" customHeight="1" x14ac:dyDescent="0.25">
      <c r="A29" s="101" t="s">
        <v>164</v>
      </c>
      <c r="B29" s="93" t="s">
        <v>169</v>
      </c>
      <c r="C29" s="102" t="s">
        <v>172</v>
      </c>
      <c r="D29" s="87">
        <v>6390450</v>
      </c>
      <c r="E29" s="98">
        <v>6390450</v>
      </c>
      <c r="F29" s="87">
        <f>D29-E29</f>
        <v>0</v>
      </c>
      <c r="G29" s="99"/>
      <c r="H29" s="94">
        <v>44896</v>
      </c>
      <c r="I29" s="94">
        <v>44904</v>
      </c>
      <c r="J29" s="100"/>
      <c r="K29" s="100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</row>
    <row r="30" spans="1:4541" s="30" customFormat="1" ht="65.25" customHeight="1" x14ac:dyDescent="0.25">
      <c r="A30" s="101" t="s">
        <v>165</v>
      </c>
      <c r="B30" s="93" t="s">
        <v>166</v>
      </c>
      <c r="C30" s="102" t="s">
        <v>167</v>
      </c>
      <c r="D30" s="87">
        <v>3835404</v>
      </c>
      <c r="E30" s="98">
        <v>1917702</v>
      </c>
      <c r="F30" s="87">
        <f>D30-E30</f>
        <v>1917702</v>
      </c>
      <c r="G30" s="99" t="s">
        <v>129</v>
      </c>
      <c r="H30" s="94" t="s">
        <v>168</v>
      </c>
      <c r="I30" s="94">
        <v>44907</v>
      </c>
      <c r="J30" s="100"/>
      <c r="K30" s="100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</row>
    <row r="31" spans="1:4541" s="30" customFormat="1" ht="59.25" customHeight="1" x14ac:dyDescent="0.25">
      <c r="A31" s="122"/>
      <c r="B31" s="123"/>
      <c r="C31" s="124" t="s">
        <v>55</v>
      </c>
      <c r="D31" s="125">
        <f>SUM(D6:D30)</f>
        <v>15375551.34</v>
      </c>
      <c r="E31" s="125">
        <f>SUM(E6:E30)</f>
        <v>9297353.129999999</v>
      </c>
      <c r="F31" s="125">
        <f>SUM(F6:F30)</f>
        <v>6078198.21</v>
      </c>
      <c r="G31" s="126"/>
      <c r="H31" s="127"/>
      <c r="I31" s="127"/>
      <c r="J31" s="128"/>
      <c r="K31" s="128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</row>
    <row r="32" spans="1:4541" ht="65.25" customHeight="1" x14ac:dyDescent="0.25">
      <c r="A32" s="115" t="s">
        <v>195</v>
      </c>
      <c r="B32" s="109"/>
      <c r="C32" s="110"/>
      <c r="D32" s="113"/>
      <c r="E32" s="113"/>
      <c r="F32" s="113"/>
      <c r="G32" s="111"/>
      <c r="H32" s="112"/>
      <c r="I32" s="112"/>
      <c r="J32" s="108"/>
      <c r="K32" s="108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</row>
    <row r="33" spans="1:66" ht="65.25" customHeight="1" x14ac:dyDescent="0.25">
      <c r="A33" s="107"/>
      <c r="B33" s="109"/>
      <c r="C33" s="110"/>
      <c r="D33" s="113"/>
      <c r="E33" s="113"/>
      <c r="F33" s="113"/>
      <c r="G33" s="111"/>
      <c r="H33" s="112"/>
      <c r="I33" s="112"/>
      <c r="J33" s="108"/>
      <c r="K33" s="108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</row>
    <row r="34" spans="1:66" ht="65.25" customHeight="1" x14ac:dyDescent="0.25">
      <c r="A34" s="107"/>
      <c r="B34" s="109"/>
      <c r="C34" s="110"/>
      <c r="D34" s="113"/>
      <c r="E34" s="113"/>
      <c r="F34" s="113"/>
      <c r="G34" s="111"/>
      <c r="H34" s="112"/>
      <c r="I34" s="112"/>
      <c r="J34" s="108"/>
      <c r="K34" s="108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</row>
    <row r="35" spans="1:66" ht="15.75" x14ac:dyDescent="0.25">
      <c r="A35" s="74"/>
      <c r="B35" s="74"/>
      <c r="C35" s="74"/>
      <c r="D35" s="77"/>
      <c r="E35" s="77"/>
      <c r="F35" s="77"/>
      <c r="G35" s="103"/>
      <c r="H35" s="104"/>
      <c r="I35" s="104"/>
      <c r="J35" s="80"/>
      <c r="K35" s="80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</row>
    <row r="36" spans="1:66" ht="15.75" x14ac:dyDescent="0.25">
      <c r="A36" s="105" t="s">
        <v>132</v>
      </c>
      <c r="B36" s="74"/>
      <c r="C36" s="105" t="s">
        <v>56</v>
      </c>
      <c r="D36" s="77"/>
      <c r="E36" s="77"/>
      <c r="F36" s="77"/>
      <c r="G36" s="146" t="s">
        <v>57</v>
      </c>
      <c r="H36" s="146"/>
      <c r="I36" s="146"/>
      <c r="J36" s="147"/>
      <c r="K36" s="131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</row>
    <row r="37" spans="1:66" ht="15.75" x14ac:dyDescent="0.25">
      <c r="A37" s="75"/>
      <c r="B37" s="75"/>
      <c r="C37" s="75"/>
      <c r="D37" s="75"/>
      <c r="E37" s="75"/>
      <c r="F37" s="75"/>
      <c r="G37" s="75"/>
      <c r="H37" s="75"/>
      <c r="I37" s="75"/>
      <c r="J37" s="106"/>
      <c r="K37" s="106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</row>
    <row r="38" spans="1:66" x14ac:dyDescent="0.25">
      <c r="A38" s="36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</row>
    <row r="39" spans="1:66" ht="8.25" customHeight="1" x14ac:dyDescent="0.25">
      <c r="A39" s="16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</row>
    <row r="40" spans="1:66" x14ac:dyDescent="0.25">
      <c r="A40" s="16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</row>
    <row r="41" spans="1:66" x14ac:dyDescent="0.25">
      <c r="A41" s="16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</row>
    <row r="42" spans="1:66" x14ac:dyDescent="0.25">
      <c r="A42" s="16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</row>
    <row r="43" spans="1:66" x14ac:dyDescent="0.25">
      <c r="A43" s="16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</row>
    <row r="44" spans="1:66" x14ac:dyDescent="0.25">
      <c r="A44" s="16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</row>
    <row r="45" spans="1:66" x14ac:dyDescent="0.25">
      <c r="A45" s="16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</row>
    <row r="46" spans="1:66" x14ac:dyDescent="0.25">
      <c r="A46" s="16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</row>
    <row r="47" spans="1:66" x14ac:dyDescent="0.25"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</row>
    <row r="56" spans="3:14" ht="9" customHeight="1" x14ac:dyDescent="0.25"/>
    <row r="58" spans="3:14" x14ac:dyDescent="0.25">
      <c r="C58" s="48" t="s">
        <v>96</v>
      </c>
      <c r="F58" s="14"/>
    </row>
    <row r="59" spans="3:14" x14ac:dyDescent="0.25">
      <c r="C59" s="13"/>
      <c r="D59" s="54" t="s">
        <v>100</v>
      </c>
      <c r="G59" s="49" t="s">
        <v>110</v>
      </c>
      <c r="H59" s="40"/>
      <c r="L59" s="53" t="s">
        <v>99</v>
      </c>
    </row>
    <row r="60" spans="3:14" x14ac:dyDescent="0.25">
      <c r="C60" s="13"/>
      <c r="D60" t="s">
        <v>105</v>
      </c>
      <c r="F60" s="50" t="e">
        <f>SUMIF(#REF!,"T",$F$6:$F$31)</f>
        <v>#REF!</v>
      </c>
      <c r="G60" s="19" t="s">
        <v>111</v>
      </c>
      <c r="I60" s="50" t="e">
        <f>SUMIF(#REF!,"B",$F$6:$F$31)</f>
        <v>#REF!</v>
      </c>
      <c r="L60" s="13"/>
    </row>
    <row r="61" spans="3:14" x14ac:dyDescent="0.25">
      <c r="C61" s="13"/>
      <c r="D61" t="s">
        <v>104</v>
      </c>
      <c r="F61" s="50" t="e">
        <f>SUMIF(#REF!,"C",$F$6:$F$31)</f>
        <v>#REF!</v>
      </c>
      <c r="G61" s="19" t="s">
        <v>112</v>
      </c>
      <c r="I61" s="50" t="e">
        <f>SUMIF(#REF!,"S",$F$6:$F$31)</f>
        <v>#REF!</v>
      </c>
      <c r="L61" s="13"/>
      <c r="N61" s="13"/>
    </row>
    <row r="62" spans="3:14" x14ac:dyDescent="0.25">
      <c r="C62" s="13"/>
      <c r="E62" s="52" t="s">
        <v>109</v>
      </c>
      <c r="F62" s="55" t="e">
        <f>SUBTOTAL(9,F60:F61)</f>
        <v>#REF!</v>
      </c>
      <c r="H62" s="44" t="s">
        <v>114</v>
      </c>
      <c r="I62" s="55" t="e">
        <f>SUBTOTAL(9,I60:I61)</f>
        <v>#REF!</v>
      </c>
      <c r="L62" s="55" t="e">
        <f>F62+I62</f>
        <v>#REF!</v>
      </c>
      <c r="M62" s="50"/>
      <c r="N62" s="13"/>
    </row>
    <row r="63" spans="3:14" x14ac:dyDescent="0.25">
      <c r="C63" s="13"/>
      <c r="N63" s="13"/>
    </row>
    <row r="64" spans="3:14" x14ac:dyDescent="0.25">
      <c r="C64" s="13"/>
      <c r="F64" s="50"/>
      <c r="N64" s="13"/>
    </row>
    <row r="65" spans="1:14" x14ac:dyDescent="0.25">
      <c r="C65" s="13"/>
      <c r="D65" s="39" t="s">
        <v>116</v>
      </c>
      <c r="G65" s="51" t="s">
        <v>103</v>
      </c>
      <c r="N65" s="13"/>
    </row>
    <row r="66" spans="1:14" x14ac:dyDescent="0.25">
      <c r="C66" s="13"/>
      <c r="D66" t="s">
        <v>107</v>
      </c>
      <c r="F66" s="50" t="e">
        <f>SUMIF(#REF!,"PD",$F$6:$F$31)</f>
        <v>#REF!</v>
      </c>
      <c r="G66" t="s">
        <v>113</v>
      </c>
      <c r="I66" s="50" t="e">
        <f>SUMIF(#REF!,"P",$F$6:$F$31)</f>
        <v>#REF!</v>
      </c>
      <c r="L66" s="50"/>
      <c r="N66" s="13"/>
    </row>
    <row r="67" spans="1:14" x14ac:dyDescent="0.25">
      <c r="C67" s="13"/>
      <c r="D67" t="s">
        <v>108</v>
      </c>
      <c r="F67" s="50" t="e">
        <f>SUMIF(#REF!,"I",$F$6:$F$31)</f>
        <v>#REF!</v>
      </c>
      <c r="N67" s="13"/>
    </row>
    <row r="68" spans="1:14" x14ac:dyDescent="0.25">
      <c r="C68" s="13"/>
      <c r="E68" s="52" t="s">
        <v>109</v>
      </c>
      <c r="F68" s="55" t="e">
        <f>SUBTOTAL(9,F66:F67)</f>
        <v>#REF!</v>
      </c>
      <c r="H68" s="44" t="s">
        <v>115</v>
      </c>
      <c r="I68" s="55" t="e">
        <f>SUBTOTAL(9,I66)</f>
        <v>#REF!</v>
      </c>
      <c r="L68" s="55" t="e">
        <f>F68+I68</f>
        <v>#REF!</v>
      </c>
      <c r="N68" s="13"/>
    </row>
    <row r="69" spans="1:14" x14ac:dyDescent="0.25">
      <c r="L69" s="39"/>
      <c r="N69" s="13"/>
    </row>
    <row r="70" spans="1:14" ht="15.75" thickBot="1" x14ac:dyDescent="0.3">
      <c r="C70" s="37"/>
      <c r="H70" s="37"/>
      <c r="J70"/>
      <c r="K70"/>
      <c r="L70" s="56" t="e">
        <f>SUBTOTAL(9,L62:L69)</f>
        <v>#REF!</v>
      </c>
      <c r="M70" s="47" t="e">
        <f>L70-F31</f>
        <v>#REF!</v>
      </c>
    </row>
    <row r="71" spans="1:14" ht="15.75" thickTop="1" x14ac:dyDescent="0.25">
      <c r="C71" s="37"/>
      <c r="I71" s="58"/>
      <c r="L71" s="13"/>
      <c r="N71" s="13"/>
    </row>
    <row r="73" spans="1:14" x14ac:dyDescent="0.25">
      <c r="A73" s="44" t="s">
        <v>101</v>
      </c>
    </row>
    <row r="74" spans="1:14" x14ac:dyDescent="0.25">
      <c r="A74" s="44"/>
      <c r="B74" s="46"/>
      <c r="D74" s="37"/>
      <c r="E74" s="46"/>
      <c r="I74" s="46"/>
      <c r="J74" s="45"/>
      <c r="K74" s="45"/>
      <c r="L74" s="14"/>
    </row>
    <row r="75" spans="1:14" x14ac:dyDescent="0.25">
      <c r="A75" s="44"/>
      <c r="B75" s="46"/>
      <c r="D75" s="37"/>
      <c r="E75" s="46"/>
      <c r="I75" s="46"/>
      <c r="J75" s="45"/>
      <c r="K75" s="45"/>
      <c r="L75" s="14"/>
    </row>
    <row r="76" spans="1:14" x14ac:dyDescent="0.25">
      <c r="D76" s="37"/>
    </row>
  </sheetData>
  <mergeCells count="4">
    <mergeCell ref="A1:J1"/>
    <mergeCell ref="A2:J2"/>
    <mergeCell ref="A3:J3"/>
    <mergeCell ref="G36:J36"/>
  </mergeCells>
  <printOptions horizontalCentered="1"/>
  <pageMargins left="3.937007874015748E-2" right="0.74803149606299213" top="0" bottom="0.74803149606299213" header="0.39370078740157483" footer="0.31496062992125984"/>
  <pageSetup scale="41" orientation="landscape" r:id="rId1"/>
  <headerFooter>
    <oddHeader>&amp;R&amp;P de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E466F-D7FE-4AD8-87B4-D8BC5E37EE3E}">
  <dimension ref="A1:N22"/>
  <sheetViews>
    <sheetView topLeftCell="A8" zoomScaleNormal="100" workbookViewId="0"/>
  </sheetViews>
  <sheetFormatPr baseColWidth="10" defaultRowHeight="15" x14ac:dyDescent="0.25"/>
  <cols>
    <col min="1" max="1" width="16.28515625" customWidth="1"/>
    <col min="2" max="2" width="32.7109375" customWidth="1"/>
    <col min="3" max="3" width="25.28515625" customWidth="1"/>
    <col min="4" max="4" width="45.85546875" customWidth="1"/>
    <col min="5" max="5" width="17.5703125" customWidth="1"/>
    <col min="6" max="6" width="15" customWidth="1"/>
    <col min="7" max="7" width="15.42578125" customWidth="1"/>
    <col min="8" max="8" width="34" customWidth="1"/>
    <col min="9" max="9" width="21.28515625" style="13" customWidth="1"/>
    <col min="10" max="10" width="16.7109375" style="13" customWidth="1"/>
    <col min="11" max="11" width="14.5703125" customWidth="1"/>
  </cols>
  <sheetData>
    <row r="1" spans="1:14" ht="15.6" customHeight="1" x14ac:dyDescent="0.25">
      <c r="A1" s="119" t="s">
        <v>170</v>
      </c>
      <c r="B1" s="119"/>
      <c r="C1" s="119"/>
      <c r="D1" s="119"/>
      <c r="E1" s="119"/>
      <c r="F1" s="119"/>
      <c r="G1" s="119"/>
      <c r="H1" s="119"/>
      <c r="I1" s="41"/>
      <c r="J1" s="41"/>
      <c r="K1" s="41"/>
    </row>
    <row r="2" spans="1:14" ht="16.5" customHeight="1" x14ac:dyDescent="0.25">
      <c r="A2" s="134" t="s">
        <v>153</v>
      </c>
      <c r="B2" s="134"/>
      <c r="C2" s="134"/>
      <c r="D2" s="134"/>
      <c r="E2" s="134"/>
      <c r="F2" s="134"/>
      <c r="G2" s="134"/>
      <c r="H2" s="135"/>
      <c r="I2" s="135"/>
      <c r="J2" s="135"/>
      <c r="K2" s="135"/>
      <c r="L2" s="135"/>
      <c r="M2" s="135"/>
      <c r="N2" s="135"/>
    </row>
    <row r="3" spans="1:14" ht="15.75" customHeight="1" x14ac:dyDescent="0.25">
      <c r="A3" s="136" t="s">
        <v>182</v>
      </c>
      <c r="B3" s="136"/>
      <c r="C3" s="136"/>
      <c r="D3" s="136"/>
      <c r="E3" s="136"/>
      <c r="F3" s="136"/>
      <c r="G3" s="136"/>
      <c r="H3" s="32"/>
      <c r="I3" s="42"/>
      <c r="J3" s="42"/>
      <c r="K3" s="42"/>
    </row>
    <row r="4" spans="1:14" x14ac:dyDescent="0.25">
      <c r="A4" s="18"/>
      <c r="B4" s="42"/>
      <c r="C4" s="42"/>
      <c r="D4" s="137" t="s">
        <v>186</v>
      </c>
      <c r="E4" s="137"/>
      <c r="F4" s="137"/>
      <c r="G4" s="137"/>
      <c r="H4" s="137"/>
      <c r="I4" s="42"/>
      <c r="J4" s="42"/>
      <c r="K4" s="42"/>
    </row>
    <row r="5" spans="1:14" ht="17.45" customHeight="1" x14ac:dyDescent="0.25">
      <c r="A5" s="23"/>
      <c r="B5" s="24"/>
      <c r="C5" s="24"/>
      <c r="D5" s="24"/>
      <c r="E5" s="24"/>
      <c r="F5" s="24"/>
      <c r="G5" s="24"/>
      <c r="H5" s="24"/>
      <c r="I5" s="66"/>
      <c r="J5" s="69"/>
      <c r="K5" s="24"/>
    </row>
    <row r="6" spans="1:14" s="62" customFormat="1" ht="30" customHeight="1" x14ac:dyDescent="0.25">
      <c r="A6" s="120" t="s">
        <v>1</v>
      </c>
      <c r="B6" s="120" t="s">
        <v>2</v>
      </c>
      <c r="C6" s="120" t="s">
        <v>3</v>
      </c>
      <c r="D6" s="120" t="s">
        <v>4</v>
      </c>
      <c r="E6" s="120" t="s">
        <v>5</v>
      </c>
      <c r="F6" s="120" t="s">
        <v>6</v>
      </c>
      <c r="G6" s="120" t="s">
        <v>58</v>
      </c>
      <c r="H6" s="121" t="s">
        <v>7</v>
      </c>
      <c r="I6" s="121" t="s">
        <v>8</v>
      </c>
      <c r="J6" s="121" t="s">
        <v>9</v>
      </c>
      <c r="K6" s="120" t="s">
        <v>10</v>
      </c>
    </row>
    <row r="7" spans="1:14" ht="31.5" customHeight="1" x14ac:dyDescent="0.25">
      <c r="A7" s="8">
        <v>1</v>
      </c>
      <c r="B7" s="5" t="s">
        <v>59</v>
      </c>
      <c r="C7" s="5" t="s">
        <v>20</v>
      </c>
      <c r="D7" s="5" t="s">
        <v>60</v>
      </c>
      <c r="E7" s="7">
        <v>662922.31000000006</v>
      </c>
      <c r="F7" s="7"/>
      <c r="G7" s="7">
        <f>E7-F7</f>
        <v>662922.31000000006</v>
      </c>
      <c r="H7" s="5" t="s">
        <v>17</v>
      </c>
      <c r="I7" s="67">
        <v>41227</v>
      </c>
      <c r="J7" s="67">
        <v>41396</v>
      </c>
      <c r="K7" s="5"/>
    </row>
    <row r="8" spans="1:14" ht="57.75" customHeight="1" x14ac:dyDescent="0.25">
      <c r="A8" s="8">
        <v>2</v>
      </c>
      <c r="B8" s="9" t="s">
        <v>61</v>
      </c>
      <c r="C8" s="5" t="s">
        <v>12</v>
      </c>
      <c r="D8" s="9" t="s">
        <v>62</v>
      </c>
      <c r="E8" s="7">
        <v>112291.66</v>
      </c>
      <c r="F8" s="7"/>
      <c r="G8" s="7">
        <v>112291.66</v>
      </c>
      <c r="H8" s="5" t="s">
        <v>17</v>
      </c>
      <c r="I8" s="67">
        <v>41016</v>
      </c>
      <c r="J8" s="67">
        <v>40969</v>
      </c>
      <c r="K8" s="5"/>
    </row>
    <row r="9" spans="1:14" ht="45" customHeight="1" x14ac:dyDescent="0.25">
      <c r="A9" s="8">
        <v>3</v>
      </c>
      <c r="B9" s="9" t="s">
        <v>63</v>
      </c>
      <c r="C9" s="9" t="s">
        <v>12</v>
      </c>
      <c r="D9" s="9" t="s">
        <v>64</v>
      </c>
      <c r="E9" s="10">
        <v>132514.04999999999</v>
      </c>
      <c r="F9" s="10"/>
      <c r="G9" s="7">
        <v>0</v>
      </c>
      <c r="H9" s="9" t="s">
        <v>82</v>
      </c>
      <c r="I9" s="68">
        <v>41365</v>
      </c>
      <c r="J9" s="68">
        <v>40952</v>
      </c>
      <c r="K9" s="5"/>
    </row>
    <row r="10" spans="1:14" ht="45" customHeight="1" x14ac:dyDescent="0.25">
      <c r="A10" s="8">
        <v>4</v>
      </c>
      <c r="B10" s="9" t="s">
        <v>65</v>
      </c>
      <c r="C10" s="9" t="s">
        <v>12</v>
      </c>
      <c r="D10" s="9" t="s">
        <v>66</v>
      </c>
      <c r="E10" s="10">
        <v>440361</v>
      </c>
      <c r="F10" s="10"/>
      <c r="G10" s="7">
        <v>0</v>
      </c>
      <c r="H10" s="9" t="s">
        <v>82</v>
      </c>
      <c r="I10" s="68">
        <v>41122</v>
      </c>
      <c r="J10" s="68">
        <v>41192</v>
      </c>
      <c r="K10" s="9"/>
    </row>
    <row r="11" spans="1:14" ht="32.25" customHeight="1" x14ac:dyDescent="0.25">
      <c r="A11" s="8">
        <v>5</v>
      </c>
      <c r="B11" s="9" t="s">
        <v>67</v>
      </c>
      <c r="C11" s="9" t="s">
        <v>12</v>
      </c>
      <c r="D11" s="9" t="s">
        <v>68</v>
      </c>
      <c r="E11" s="10">
        <v>449297.42</v>
      </c>
      <c r="F11" s="10"/>
      <c r="G11" s="7">
        <v>0</v>
      </c>
      <c r="H11" s="9" t="s">
        <v>77</v>
      </c>
      <c r="I11" s="68">
        <v>41122</v>
      </c>
      <c r="J11" s="68">
        <v>41183</v>
      </c>
      <c r="K11" s="9"/>
    </row>
    <row r="12" spans="1:14" ht="36" customHeight="1" x14ac:dyDescent="0.25">
      <c r="A12" s="8">
        <v>6</v>
      </c>
      <c r="B12" s="9" t="s">
        <v>69</v>
      </c>
      <c r="C12" s="9" t="s">
        <v>12</v>
      </c>
      <c r="D12" s="9" t="s">
        <v>70</v>
      </c>
      <c r="E12" s="10">
        <v>246923.68</v>
      </c>
      <c r="F12" s="10"/>
      <c r="G12" s="7">
        <f>E12-F12</f>
        <v>246923.68</v>
      </c>
      <c r="H12" s="9" t="s">
        <v>17</v>
      </c>
      <c r="I12" s="68">
        <v>41091</v>
      </c>
      <c r="J12" s="68">
        <v>41214</v>
      </c>
      <c r="K12" s="9"/>
    </row>
    <row r="13" spans="1:14" ht="54.75" customHeight="1" x14ac:dyDescent="0.25">
      <c r="A13" s="8">
        <v>8</v>
      </c>
      <c r="B13" s="9" t="s">
        <v>71</v>
      </c>
      <c r="C13" s="9" t="s">
        <v>54</v>
      </c>
      <c r="D13" s="9" t="s">
        <v>72</v>
      </c>
      <c r="E13" s="10">
        <v>513170.3</v>
      </c>
      <c r="F13" s="10"/>
      <c r="G13" s="7">
        <v>0</v>
      </c>
      <c r="H13" s="9" t="s">
        <v>77</v>
      </c>
      <c r="I13" s="68">
        <v>41122</v>
      </c>
      <c r="J13" s="68">
        <v>41183</v>
      </c>
      <c r="K13" s="9"/>
    </row>
    <row r="14" spans="1:14" s="65" customFormat="1" ht="39.75" customHeight="1" x14ac:dyDescent="0.2">
      <c r="A14" s="8">
        <v>13</v>
      </c>
      <c r="B14" s="9" t="s">
        <v>73</v>
      </c>
      <c r="C14" s="9" t="s">
        <v>74</v>
      </c>
      <c r="D14" s="5" t="s">
        <v>75</v>
      </c>
      <c r="E14" s="114">
        <v>273000</v>
      </c>
      <c r="F14" s="114"/>
      <c r="G14" s="114">
        <v>273000</v>
      </c>
      <c r="H14" s="5" t="s">
        <v>77</v>
      </c>
      <c r="I14" s="67">
        <v>41000</v>
      </c>
      <c r="J14" s="67">
        <v>41091</v>
      </c>
      <c r="K14" s="5"/>
    </row>
    <row r="15" spans="1:14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4" ht="40.5" customHeight="1" x14ac:dyDescent="0.25">
      <c r="A16" s="13"/>
      <c r="E16" s="25"/>
      <c r="F16" s="25"/>
      <c r="G16" s="25"/>
    </row>
    <row r="17" spans="1:11" ht="23.25" customHeight="1" x14ac:dyDescent="0.25">
      <c r="A17" s="13"/>
      <c r="E17" s="25"/>
      <c r="F17" s="25"/>
      <c r="G17" s="25"/>
    </row>
    <row r="18" spans="1:11" ht="30.75" customHeight="1" x14ac:dyDescent="0.25">
      <c r="A18" s="138" t="s">
        <v>121</v>
      </c>
      <c r="B18" s="138"/>
      <c r="C18" s="138"/>
      <c r="D18" s="139" t="s">
        <v>120</v>
      </c>
      <c r="E18" s="139"/>
      <c r="F18" s="139"/>
      <c r="G18" s="14"/>
      <c r="H18" t="s">
        <v>122</v>
      </c>
    </row>
    <row r="19" spans="1:11" ht="33.75" customHeight="1" x14ac:dyDescent="0.25">
      <c r="A19" s="133" t="s">
        <v>76</v>
      </c>
      <c r="B19" s="133"/>
      <c r="C19" s="133"/>
      <c r="E19" s="70" t="s">
        <v>119</v>
      </c>
      <c r="H19" s="133" t="s">
        <v>57</v>
      </c>
      <c r="I19" s="133"/>
      <c r="J19" s="118"/>
      <c r="K19" s="118"/>
    </row>
    <row r="20" spans="1:11" ht="21" customHeight="1" x14ac:dyDescent="0.25">
      <c r="A20" s="19"/>
      <c r="B20" s="19"/>
    </row>
    <row r="21" spans="1:11" ht="23.25" customHeight="1" x14ac:dyDescent="0.25"/>
    <row r="22" spans="1:11" ht="22.5" customHeight="1" x14ac:dyDescent="0.25"/>
  </sheetData>
  <autoFilter ref="A6:K14" xr:uid="{B8AD4C42-CCC5-40E4-AC60-FAC3BD27F82B}"/>
  <mergeCells count="8">
    <mergeCell ref="A19:C19"/>
    <mergeCell ref="H19:I19"/>
    <mergeCell ref="A2:G2"/>
    <mergeCell ref="H2:N2"/>
    <mergeCell ref="A3:G3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50" fitToHeight="0" orientation="landscape" r:id="rId1"/>
  <headerFooter>
    <oddHeader xml:space="preserve">&amp;R&amp;N de &amp;N
</oddHeader>
  </headerFooter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96ADB-2260-4CC0-8586-3508B6D321C3}">
  <sheetPr>
    <pageSetUpPr fitToPage="1"/>
  </sheetPr>
  <dimension ref="A2:FUL38"/>
  <sheetViews>
    <sheetView topLeftCell="C22" zoomScaleNormal="100" zoomScaleSheetLayoutView="100" zoomScalePageLayoutView="85" workbookViewId="0">
      <selection activeCell="M26" sqref="M26"/>
    </sheetView>
  </sheetViews>
  <sheetFormatPr baseColWidth="10" defaultRowHeight="15" x14ac:dyDescent="0.25"/>
  <cols>
    <col min="1" max="1" width="5.42578125" style="59" hidden="1" customWidth="1"/>
    <col min="2" max="2" width="5.85546875" style="59" hidden="1" customWidth="1"/>
    <col min="3" max="3" width="21.85546875" customWidth="1"/>
    <col min="4" max="4" width="22.28515625" customWidth="1"/>
    <col min="5" max="5" width="38" customWidth="1"/>
    <col min="6" max="6" width="51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2" spans="1:4614" ht="15.75" x14ac:dyDescent="0.25">
      <c r="C2" s="140" t="s">
        <v>90</v>
      </c>
      <c r="D2" s="140"/>
      <c r="E2" s="140"/>
      <c r="F2" s="140"/>
      <c r="G2" s="140"/>
      <c r="H2" s="140"/>
      <c r="I2" s="140"/>
      <c r="J2" s="140"/>
    </row>
    <row r="3" spans="1:4614" ht="15" customHeight="1" x14ac:dyDescent="0.25">
      <c r="C3" s="141" t="s">
        <v>128</v>
      </c>
      <c r="D3" s="141"/>
      <c r="E3" s="141"/>
      <c r="F3" s="141"/>
      <c r="G3" s="141"/>
      <c r="H3" s="141"/>
      <c r="I3" s="141"/>
      <c r="J3" s="141"/>
      <c r="K3" s="32"/>
    </row>
    <row r="4" spans="1:4614" x14ac:dyDescent="0.25">
      <c r="C4" s="142" t="s">
        <v>180</v>
      </c>
      <c r="D4" s="142"/>
      <c r="E4" s="142"/>
      <c r="F4" s="142"/>
      <c r="G4" s="142"/>
      <c r="H4" s="142"/>
      <c r="I4" s="142"/>
      <c r="J4" s="142"/>
    </row>
    <row r="5" spans="1:4614" x14ac:dyDescent="0.25">
      <c r="C5" s="143" t="s">
        <v>185</v>
      </c>
      <c r="D5" s="143"/>
      <c r="E5" s="143"/>
      <c r="F5" s="143"/>
      <c r="G5" s="143"/>
      <c r="H5" s="143"/>
      <c r="I5" s="143"/>
      <c r="J5" s="143"/>
    </row>
    <row r="6" spans="1:4614" ht="47.25" customHeight="1" x14ac:dyDescent="0.25">
      <c r="C6" s="29" t="s">
        <v>2</v>
      </c>
      <c r="D6" s="20" t="s">
        <v>117</v>
      </c>
      <c r="E6" s="31" t="s">
        <v>3</v>
      </c>
      <c r="F6" s="29" t="s">
        <v>4</v>
      </c>
      <c r="G6" s="29" t="s">
        <v>5</v>
      </c>
      <c r="H6" s="29" t="s">
        <v>6</v>
      </c>
      <c r="I6" s="29" t="s">
        <v>58</v>
      </c>
      <c r="J6" s="20" t="s">
        <v>10</v>
      </c>
    </row>
    <row r="7" spans="1:4614" ht="43.5" customHeight="1" x14ac:dyDescent="0.25">
      <c r="A7" s="35" t="s">
        <v>102</v>
      </c>
      <c r="B7" s="35">
        <v>1</v>
      </c>
      <c r="C7" s="2" t="str">
        <f>'[1]C X P - JUNIO- 2022'!C6</f>
        <v>CONTRATO 001/14</v>
      </c>
      <c r="D7" s="116">
        <f>'[1]C X P - JUNIO- 2022'!J6</f>
        <v>41275</v>
      </c>
      <c r="E7" s="73" t="str">
        <f>'[1]C X P - JUNIO- 2022'!D6</f>
        <v>IDIAF</v>
      </c>
      <c r="F7" s="60" t="str">
        <f>'[1]C X P - JUNIO- 2022'!E6</f>
        <v>Validación de Tecnologia para Incrementar la Pruductividad de la Batata</v>
      </c>
      <c r="G7" s="60">
        <f>'[1]C X P - JUNIO- 2022'!F6</f>
        <v>117554.35</v>
      </c>
      <c r="H7" s="60">
        <f>'[1]C X P - JUNIO- 2022'!G6</f>
        <v>0</v>
      </c>
      <c r="I7" s="71">
        <f>'[1]C X P - JUNIO- 2022'!H6</f>
        <v>117554.35</v>
      </c>
      <c r="J7" s="61"/>
      <c r="K7" s="17"/>
    </row>
    <row r="8" spans="1:4614" ht="38.25" customHeight="1" x14ac:dyDescent="0.25">
      <c r="A8" s="35" t="s">
        <v>102</v>
      </c>
      <c r="B8" s="35">
        <v>2</v>
      </c>
      <c r="C8" s="2" t="str">
        <f>'[1]C X P - JUNIO- 2022'!C7</f>
        <v>CONTRATO 012/14</v>
      </c>
      <c r="D8" s="116">
        <f>'[1]C X P - JUNIO- 2022'!J7</f>
        <v>41275</v>
      </c>
      <c r="E8" s="73" t="str">
        <f>'[1]C X P - JUNIO- 2022'!D7</f>
        <v>IDIAF</v>
      </c>
      <c r="F8" s="60" t="str">
        <f>'[1]C X P - JUNIO- 2022'!E7</f>
        <v xml:space="preserve">Desarrollo y validación de los Cultivares de Lechoza Roja para el Mercado de Exportación. </v>
      </c>
      <c r="G8" s="60">
        <f>'[1]C X P - JUNIO- 2022'!F7</f>
        <v>439041.4</v>
      </c>
      <c r="H8" s="60">
        <f>'[1]C X P - JUNIO- 2022'!G7</f>
        <v>0</v>
      </c>
      <c r="I8" s="71">
        <f>'[1]C X P - JUNIO- 2022'!H7</f>
        <v>439041.4</v>
      </c>
      <c r="J8" s="1"/>
      <c r="K8" s="17"/>
    </row>
    <row r="9" spans="1:4614" ht="39" customHeight="1" x14ac:dyDescent="0.25">
      <c r="A9" s="35" t="s">
        <v>102</v>
      </c>
      <c r="B9" s="35">
        <v>5</v>
      </c>
      <c r="C9" s="2" t="str">
        <f>'[1]C X P - JUNIO- 2022'!C8</f>
        <v>CONTRATO 009/13</v>
      </c>
      <c r="D9" s="116">
        <f>'[1]C X P - JUNIO- 2022'!J8</f>
        <v>41345</v>
      </c>
      <c r="E9" s="73" t="str">
        <f>'[1]C X P - JUNIO- 2022'!D8</f>
        <v>IDIAF</v>
      </c>
      <c r="F9" s="60" t="str">
        <f>'[1]C X P - JUNIO- 2022'!E8</f>
        <v>Generecion y Validacion de Tecnologias Sostenible para la  Nutricion Organica de Banano en  Azua.</v>
      </c>
      <c r="G9" s="60">
        <f>'[1]C X P - JUNIO- 2022'!F8</f>
        <v>122657.41</v>
      </c>
      <c r="H9" s="60">
        <f>'[1]C X P - JUNIO- 2022'!G8</f>
        <v>0</v>
      </c>
      <c r="I9" s="71">
        <f>'[1]C X P - JUNIO- 2022'!H8</f>
        <v>122657.41</v>
      </c>
      <c r="J9" s="1"/>
      <c r="K9" s="17"/>
    </row>
    <row r="10" spans="1:4614" ht="33" customHeight="1" x14ac:dyDescent="0.25">
      <c r="A10" s="35" t="s">
        <v>102</v>
      </c>
      <c r="B10" s="35">
        <v>13</v>
      </c>
      <c r="C10" s="2" t="str">
        <f>'[1]C X P - JUNIO- 2022'!C9</f>
        <v>CONTRATO 009/2014</v>
      </c>
      <c r="D10" s="116">
        <f>'[1]C X P - JUNIO- 2022'!J9</f>
        <v>0</v>
      </c>
      <c r="E10" s="73" t="str">
        <f>'[1]C X P - JUNIO- 2022'!D9</f>
        <v>IDIAF</v>
      </c>
      <c r="F10" s="60" t="str">
        <f>'[1]C X P - JUNIO- 2022'!E9</f>
        <v>Comportamiento Varietal de Tomate y Ajies frente a las principales plagas artopodas en ambiente protegido.</v>
      </c>
      <c r="G10" s="60">
        <f>'[1]C X P - JUNIO- 2022'!F9</f>
        <v>204087.86</v>
      </c>
      <c r="H10" s="60">
        <f>'[1]C X P - JUNIO- 2022'!G9</f>
        <v>0</v>
      </c>
      <c r="I10" s="71">
        <f>'[1]C X P - JUNIO- 2022'!H9</f>
        <v>204087.86</v>
      </c>
      <c r="J10" s="1"/>
      <c r="K10" s="17"/>
    </row>
    <row r="11" spans="1:4614" ht="36" customHeight="1" x14ac:dyDescent="0.25">
      <c r="A11" s="35" t="s">
        <v>102</v>
      </c>
      <c r="B11" s="35">
        <v>8</v>
      </c>
      <c r="C11" s="2" t="str">
        <f>'[1]C X P - JUNIO- 2022'!C10</f>
        <v>CONTRATO 008/14</v>
      </c>
      <c r="D11" s="116" t="str">
        <f>'[1]C X P - JUNIO- 2022'!J10</f>
        <v>01/15/2014</v>
      </c>
      <c r="E11" s="73" t="str">
        <f>'[1]C X P - JUNIO- 2022'!D10</f>
        <v>ISA</v>
      </c>
      <c r="F11" s="60" t="str">
        <f>'[1]C X P - JUNIO- 2022'!E10</f>
        <v>Evaluacion de secadora solar tipo Martinez Pinillo para madera en el Proyecto Restauración.</v>
      </c>
      <c r="G11" s="60">
        <f>'[1]C X P - JUNIO- 2022'!F10</f>
        <v>269297</v>
      </c>
      <c r="H11" s="60">
        <f>'[1]C X P - JUNIO- 2022'!G10</f>
        <v>0</v>
      </c>
      <c r="I11" s="71">
        <f>'[1]C X P - JUNIO- 2022'!H10</f>
        <v>269297</v>
      </c>
      <c r="J11" s="1"/>
      <c r="K11" s="17"/>
    </row>
    <row r="12" spans="1:4614" ht="22.5" customHeight="1" x14ac:dyDescent="0.25">
      <c r="A12" s="35" t="s">
        <v>106</v>
      </c>
      <c r="B12" s="35">
        <v>18</v>
      </c>
      <c r="C12" s="2" t="str">
        <f>'[1]C X P - JUNIO- 2022'!C11</f>
        <v>CONTRATO 017/13</v>
      </c>
      <c r="D12" s="116">
        <f>'[1]C X P - JUNIO- 2022'!J11</f>
        <v>41395</v>
      </c>
      <c r="E12" s="73" t="str">
        <f>'[1]C X P - JUNIO- 2022'!D11</f>
        <v>INTEC</v>
      </c>
      <c r="F12" s="60" t="str">
        <f>'[1]C X P - JUNIO- 2022'!E11</f>
        <v>Cambio Uso de tierra Cuenca Rio Inoa.</v>
      </c>
      <c r="G12" s="60">
        <f>'[1]C X P - JUNIO- 2022'!F11</f>
        <v>260842</v>
      </c>
      <c r="H12" s="60">
        <f>'[1]C X P - JUNIO- 2022'!G11</f>
        <v>0</v>
      </c>
      <c r="I12" s="71">
        <f>'[1]C X P - JUNIO- 2022'!H11</f>
        <v>260842</v>
      </c>
      <c r="J12" s="1"/>
      <c r="K12" s="17"/>
    </row>
    <row r="13" spans="1:4614" ht="24.75" customHeight="1" x14ac:dyDescent="0.25">
      <c r="A13" s="35" t="s">
        <v>102</v>
      </c>
      <c r="B13" s="35" t="s">
        <v>92</v>
      </c>
      <c r="C13" s="2" t="str">
        <f>'[1]C X P - JUNIO- 2022'!C12</f>
        <v>CONTRATO  065/13</v>
      </c>
      <c r="D13" s="116">
        <f>'[1]C X P - JUNIO- 2022'!J12</f>
        <v>41442</v>
      </c>
      <c r="E13" s="73" t="str">
        <f>'[1]C X P - JUNIO- 2022'!D12</f>
        <v>UNIVERSIDA APEC</v>
      </c>
      <c r="F13" s="60" t="str">
        <f>'[1]C X P - JUNIO- 2022'!E12</f>
        <v>Desarrollo de un Sistema Hidromotriz no Convensional.</v>
      </c>
      <c r="G13" s="60">
        <f>'[1]C X P - JUNIO- 2022'!F12</f>
        <v>175061.25</v>
      </c>
      <c r="H13" s="60">
        <f>'[1]C X P - JUNIO- 2022'!G12</f>
        <v>0</v>
      </c>
      <c r="I13" s="71">
        <f>'[1]C X P - JUNIO- 2022'!H12</f>
        <v>175061.25</v>
      </c>
      <c r="J13" s="1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</row>
    <row r="14" spans="1:4614" s="30" customFormat="1" ht="24.75" customHeight="1" x14ac:dyDescent="0.25">
      <c r="A14" s="57" t="s">
        <v>93</v>
      </c>
      <c r="B14" s="57" t="s">
        <v>93</v>
      </c>
      <c r="C14" s="2" t="str">
        <f>'[1]C X P - JUNIO- 2022'!C13</f>
        <v>CONTRATO 029/14</v>
      </c>
      <c r="D14" s="116">
        <f>'[1]C X P - JUNIO- 2022'!J13</f>
        <v>41792</v>
      </c>
      <c r="E14" s="73" t="str">
        <f>'[1]C X P - JUNIO- 2022'!D13</f>
        <v>PAULA VIRGINIA PEREZ PEREZ</v>
      </c>
      <c r="F14" s="60" t="str">
        <f>'[1]C X P - JUNIO- 2022'!E13</f>
        <v>Doctorado en Empaque, Universidad de Michigan.</v>
      </c>
      <c r="G14" s="60">
        <f>'[1]C X P - JUNIO- 2022'!F13</f>
        <v>176242.32</v>
      </c>
      <c r="H14" s="60">
        <f>'[1]C X P - JUNIO- 2022'!G13</f>
        <v>0</v>
      </c>
      <c r="I14" s="71">
        <f>'[1]C X P - JUNIO- 2022'!H13</f>
        <v>176242.32</v>
      </c>
      <c r="J14" s="1"/>
      <c r="K14" s="17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</row>
    <row r="15" spans="1:4614" s="30" customFormat="1" ht="31.5" customHeight="1" x14ac:dyDescent="0.25">
      <c r="A15" s="57" t="s">
        <v>93</v>
      </c>
      <c r="B15" s="57" t="s">
        <v>93</v>
      </c>
      <c r="C15" s="2" t="str">
        <f>'[1]C X P - JUNIO- 2022'!C14</f>
        <v>CONTRATO 030/14</v>
      </c>
      <c r="D15" s="116">
        <f>'[1]C X P - JUNIO- 2022'!J14</f>
        <v>41789</v>
      </c>
      <c r="E15" s="73" t="str">
        <f>'[1]C X P - JUNIO- 2022'!D14</f>
        <v>NINOSKA JOSEFINA GOMEZ GANAO</v>
      </c>
      <c r="F15" s="60" t="str">
        <f>'[1]C X P - JUNIO- 2022'!E14</f>
        <v>Maestria en Crop Sciences en alemania</v>
      </c>
      <c r="G15" s="60">
        <f>'[1]C X P - JUNIO- 2022'!F14</f>
        <v>47080</v>
      </c>
      <c r="H15" s="60">
        <f>'[1]C X P - JUNIO- 2022'!G14</f>
        <v>0</v>
      </c>
      <c r="I15" s="71">
        <f>'[1]C X P - JUNIO- 2022'!H14</f>
        <v>47080</v>
      </c>
      <c r="J15" s="1"/>
      <c r="K15" s="17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</row>
    <row r="16" spans="1:4614" s="30" customFormat="1" ht="33.75" customHeight="1" x14ac:dyDescent="0.25">
      <c r="A16" s="57" t="s">
        <v>93</v>
      </c>
      <c r="B16" s="57" t="s">
        <v>93</v>
      </c>
      <c r="C16" s="2" t="str">
        <f>'[1]C X P - JUNIO- 2022'!C15</f>
        <v>CONTRATO 031/14</v>
      </c>
      <c r="D16" s="116">
        <f>'[1]C X P - JUNIO- 2022'!J15</f>
        <v>41792</v>
      </c>
      <c r="E16" s="73" t="str">
        <f>'[1]C X P - JUNIO- 2022'!D15</f>
        <v>JENNY ROSA ELVIRA RODRIGUEZ JIMENEZ</v>
      </c>
      <c r="F16" s="60" t="str">
        <f>'[1]C X P - JUNIO- 2022'!E15</f>
        <v>Doctorado en Ciencias con acentuación en Acentuación en Alimentos, Mexico.</v>
      </c>
      <c r="G16" s="60">
        <f>'[1]C X P - JUNIO- 2022'!F15</f>
        <v>31299</v>
      </c>
      <c r="H16" s="60">
        <f>'[1]C X P - JUNIO- 2022'!G15</f>
        <v>0</v>
      </c>
      <c r="I16" s="71">
        <f>'[1]C X P - JUNIO- 2022'!H15</f>
        <v>31299</v>
      </c>
      <c r="J16" s="1"/>
      <c r="K16" s="17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</row>
    <row r="17" spans="1:4442" ht="24.75" customHeight="1" x14ac:dyDescent="0.25">
      <c r="A17" s="57" t="s">
        <v>93</v>
      </c>
      <c r="B17" s="57" t="s">
        <v>93</v>
      </c>
      <c r="C17" s="2" t="str">
        <f>'[1]C X P - JUNIO- 2022'!C16</f>
        <v>CONTRATO 033/14</v>
      </c>
      <c r="D17" s="116">
        <f>'[1]C X P - JUNIO- 2022'!J16</f>
        <v>41792</v>
      </c>
      <c r="E17" s="73" t="str">
        <f>'[1]C X P - JUNIO- 2022'!D16</f>
        <v>JOSUE DE LOS RIOS MERA</v>
      </c>
      <c r="F17" s="60" t="str">
        <f>'[1]C X P - JUNIO- 2022'!E16</f>
        <v>Master en Crop sciences</v>
      </c>
      <c r="G17" s="60">
        <f>'[1]C X P - JUNIO- 2022'!F16</f>
        <v>47080</v>
      </c>
      <c r="H17" s="60">
        <f>'[1]C X P - JUNIO- 2022'!G16</f>
        <v>0</v>
      </c>
      <c r="I17" s="71">
        <f>'[1]C X P - JUNIO- 2022'!H16</f>
        <v>47080</v>
      </c>
      <c r="J17" s="1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</row>
    <row r="18" spans="1:4442" ht="30.75" customHeight="1" x14ac:dyDescent="0.25">
      <c r="A18" s="57" t="s">
        <v>93</v>
      </c>
      <c r="B18" s="57" t="s">
        <v>93</v>
      </c>
      <c r="C18" s="2" t="str">
        <f>'[1]C X P - JUNIO- 2022'!C17</f>
        <v>CONTRATO 034/14</v>
      </c>
      <c r="D18" s="116">
        <f>'[1]C X P - JUNIO- 2022'!J17</f>
        <v>41796</v>
      </c>
      <c r="E18" s="73" t="str">
        <f>'[1]C X P - JUNIO- 2022'!D17</f>
        <v>LAURA GLENYS POLANCO FLORIAN</v>
      </c>
      <c r="F18" s="60" t="str">
        <f>'[1]C X P - JUNIO- 2022'!E17</f>
        <v>PhD en Ciencias en Ecologia de Manejo y Sistemas Tropicales</v>
      </c>
      <c r="G18" s="60">
        <f>'[1]C X P - JUNIO- 2022'!F17</f>
        <v>55274.31</v>
      </c>
      <c r="H18" s="60">
        <f>'[1]C X P - JUNIO- 2022'!G17</f>
        <v>0</v>
      </c>
      <c r="I18" s="71">
        <f>'[1]C X P - JUNIO- 2022'!H17</f>
        <v>55274.31</v>
      </c>
      <c r="J18" s="1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</row>
    <row r="19" spans="1:4442" ht="45" customHeight="1" x14ac:dyDescent="0.25">
      <c r="A19" s="57" t="s">
        <v>93</v>
      </c>
      <c r="B19" s="57" t="s">
        <v>93</v>
      </c>
      <c r="C19" s="2" t="str">
        <f>'[1]C X P - JUNIO- 2022'!C18</f>
        <v>CONTRATO 036/14</v>
      </c>
      <c r="D19" s="116">
        <f>'[1]C X P - JUNIO- 2022'!J18</f>
        <v>41794</v>
      </c>
      <c r="E19" s="73" t="str">
        <f>'[1]C X P - JUNIO- 2022'!D18</f>
        <v>SILFRANY RAFAEL OVALLES ESTRELLA</v>
      </c>
      <c r="F19" s="60" t="str">
        <f>'[1]C X P - JUNIO- 2022'!E18</f>
        <v>Maestria en Industria Pecuaria Mencion Nutrición Animal, Universidad de Puerto Rico, Mayaguez.</v>
      </c>
      <c r="G19" s="60">
        <f>'[1]C X P - JUNIO- 2022'!F18</f>
        <v>51954.7</v>
      </c>
      <c r="H19" s="60">
        <f>'[1]C X P - JUNIO- 2022'!G18</f>
        <v>0</v>
      </c>
      <c r="I19" s="71">
        <f>'[1]C X P - JUNIO- 2022'!H18</f>
        <v>51954.7</v>
      </c>
      <c r="J19" s="1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</row>
    <row r="20" spans="1:4442" ht="30.75" customHeight="1" x14ac:dyDescent="0.25">
      <c r="A20" s="57" t="s">
        <v>93</v>
      </c>
      <c r="B20" s="57" t="s">
        <v>93</v>
      </c>
      <c r="C20" s="2" t="str">
        <f>'[1]C X P - JUNIO- 2022'!C19</f>
        <v>CONTRATO 044/14</v>
      </c>
      <c r="D20" s="116">
        <f>'[1]C X P - JUNIO- 2022'!J19</f>
        <v>41835</v>
      </c>
      <c r="E20" s="73" t="str">
        <f>'[1]C X P - JUNIO- 2022'!D19</f>
        <v>ANA ALTAGRACIA RODRIGUEZ TORRES</v>
      </c>
      <c r="F20" s="60" t="str">
        <f>'[1]C X P - JUNIO- 2022'!E19</f>
        <v>Maestria en Tecnologia de Granos y Semillas</v>
      </c>
      <c r="G20" s="60">
        <f>'[1]C X P - JUNIO- 2022'!F19</f>
        <v>133077.32999999999</v>
      </c>
      <c r="H20" s="60">
        <f>'[1]C X P - JUNIO- 2022'!G19</f>
        <v>0</v>
      </c>
      <c r="I20" s="71">
        <f>'[1]C X P - JUNIO- 2022'!H19</f>
        <v>133077.32999999999</v>
      </c>
      <c r="J20" s="1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</row>
    <row r="21" spans="1:4442" ht="28.5" customHeight="1" x14ac:dyDescent="0.25">
      <c r="A21" s="57" t="s">
        <v>93</v>
      </c>
      <c r="B21" s="57" t="s">
        <v>93</v>
      </c>
      <c r="C21" s="2" t="str">
        <f>'[1]C X P - JUNIO- 2022'!C20</f>
        <v>CONTRATO 045/14</v>
      </c>
      <c r="D21" s="116">
        <f>'[1]C X P - JUNIO- 2022'!J20</f>
        <v>41834</v>
      </c>
      <c r="E21" s="73" t="str">
        <f>'[1]C X P - JUNIO- 2022'!D20</f>
        <v>FELIPE ELMY ERNESTO PEGUERO PEREZ</v>
      </c>
      <c r="F21" s="60" t="str">
        <f>'[1]C X P - JUNIO- 2022'!E20</f>
        <v>PhD en Economia Agricola, Universidad de Luisiana, EE.UU.</v>
      </c>
      <c r="G21" s="60">
        <f>'[1]C X P - JUNIO- 2022'!F20</f>
        <v>18850</v>
      </c>
      <c r="H21" s="60">
        <f>'[1]C X P - JUNIO- 2022'!G20</f>
        <v>0</v>
      </c>
      <c r="I21" s="71">
        <f>'[1]C X P - JUNIO- 2022'!H20</f>
        <v>18850</v>
      </c>
      <c r="J21" s="1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</row>
    <row r="22" spans="1:4442" ht="43.5" customHeight="1" x14ac:dyDescent="0.25">
      <c r="A22" s="35" t="s">
        <v>94</v>
      </c>
      <c r="B22" s="57" t="s">
        <v>95</v>
      </c>
      <c r="C22" s="2" t="str">
        <f>'[1]C X P - JUNIO- 2022'!C21</f>
        <v>CONTRATO 021-2017</v>
      </c>
      <c r="D22" s="116">
        <f>'[1]C X P - JUNIO- 2022'!J21</f>
        <v>43052</v>
      </c>
      <c r="E22" s="73" t="str">
        <f>'[1]C X P - JUNIO- 2022'!D21</f>
        <v>ANGEL FERN. PEGUERO AGRAMONTE</v>
      </c>
      <c r="F22" s="60" t="str">
        <f>'[1]C X P - JUNIO- 2022'!E21</f>
        <v>P/realizacion deLicenciatura en Contabilidad en la Fundacion Educativa Oriental, INC.</v>
      </c>
      <c r="G22" s="60">
        <f>'[1]C X P - JUNIO- 2022'!F21</f>
        <v>21300</v>
      </c>
      <c r="H22" s="60">
        <f>'[1]C X P - JUNIO- 2022'!G21</f>
        <v>0</v>
      </c>
      <c r="I22" s="71">
        <v>8050</v>
      </c>
      <c r="J22" s="1"/>
      <c r="K22" s="17"/>
    </row>
    <row r="23" spans="1:4442" s="30" customFormat="1" ht="36.950000000000003" customHeight="1" x14ac:dyDescent="0.25">
      <c r="A23" s="57" t="s">
        <v>94</v>
      </c>
      <c r="B23" s="57" t="s">
        <v>95</v>
      </c>
      <c r="C23" s="2" t="str">
        <f>'[1]C X P - JUNIO- 2022'!C23</f>
        <v>CONTRATO 017-2019</v>
      </c>
      <c r="D23" s="116">
        <f>'[1]C X P - JUNIO- 2022'!J23</f>
        <v>43717</v>
      </c>
      <c r="E23" s="73" t="str">
        <f>'[1]C X P - JUNIO- 2022'!D23</f>
        <v>JULIA JOSEFINA ROSARIO BARRERA</v>
      </c>
      <c r="F23" s="60" t="str">
        <f>'[1]C X P - JUNIO- 2022'!E23</f>
        <v>P/cursar la Licenciatura en "Psicología Industrial" en la Universidad Abierta para Adultos - UAPA.</v>
      </c>
      <c r="G23" s="60">
        <f>'[1]C X P - JUNIO- 2022'!F23</f>
        <v>90102.5</v>
      </c>
      <c r="H23" s="60">
        <f>'[1]C X P - JUNIO- 2022'!G23</f>
        <v>0</v>
      </c>
      <c r="I23" s="71">
        <v>50928.5</v>
      </c>
      <c r="J23" s="1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</row>
    <row r="24" spans="1:4442" s="30" customFormat="1" ht="33.75" customHeight="1" x14ac:dyDescent="0.25">
      <c r="A24" s="57"/>
      <c r="B24" s="57"/>
      <c r="C24" s="2" t="s">
        <v>157</v>
      </c>
      <c r="D24" s="116">
        <v>44722</v>
      </c>
      <c r="E24" s="73" t="s">
        <v>158</v>
      </c>
      <c r="F24" s="60" t="s">
        <v>159</v>
      </c>
      <c r="G24" s="60"/>
      <c r="H24" s="60"/>
      <c r="I24" s="71">
        <v>720000</v>
      </c>
      <c r="J24" s="1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</row>
    <row r="25" spans="1:4442" s="30" customFormat="1" ht="39.75" customHeight="1" x14ac:dyDescent="0.25">
      <c r="A25" s="57"/>
      <c r="B25" s="57"/>
      <c r="C25" s="2" t="s">
        <v>145</v>
      </c>
      <c r="D25" s="72">
        <v>44833</v>
      </c>
      <c r="E25" s="15" t="s">
        <v>154</v>
      </c>
      <c r="F25" s="73" t="s">
        <v>136</v>
      </c>
      <c r="G25" s="60"/>
      <c r="H25" s="60"/>
      <c r="I25" s="117">
        <v>64800</v>
      </c>
      <c r="J25" s="38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</row>
    <row r="26" spans="1:4442" s="30" customFormat="1" ht="57" customHeight="1" x14ac:dyDescent="0.25">
      <c r="A26" s="57"/>
      <c r="B26" s="57"/>
      <c r="C26" s="2" t="s">
        <v>144</v>
      </c>
      <c r="D26" s="4">
        <v>44846</v>
      </c>
      <c r="E26" s="15" t="s">
        <v>124</v>
      </c>
      <c r="F26" s="73" t="s">
        <v>140</v>
      </c>
      <c r="G26" s="60"/>
      <c r="H26" s="60"/>
      <c r="I26" s="3">
        <v>1600000</v>
      </c>
      <c r="J26" s="38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</row>
    <row r="27" spans="1:4442" s="30" customFormat="1" ht="45.75" customHeight="1" x14ac:dyDescent="0.25">
      <c r="A27" s="57"/>
      <c r="B27" s="57"/>
      <c r="C27" s="2" t="s">
        <v>139</v>
      </c>
      <c r="D27" s="4">
        <v>44841</v>
      </c>
      <c r="E27" s="15" t="s">
        <v>137</v>
      </c>
      <c r="F27" s="73" t="s">
        <v>138</v>
      </c>
      <c r="G27" s="60"/>
      <c r="H27" s="60"/>
      <c r="I27" s="3">
        <v>281795.40000000002</v>
      </c>
      <c r="J27" s="38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</row>
    <row r="28" spans="1:4442" s="30" customFormat="1" ht="36.75" customHeight="1" x14ac:dyDescent="0.25">
      <c r="A28" s="57"/>
      <c r="B28" s="57"/>
      <c r="C28" s="2" t="s">
        <v>141</v>
      </c>
      <c r="D28" s="4">
        <v>44848</v>
      </c>
      <c r="E28" s="15" t="s">
        <v>142</v>
      </c>
      <c r="F28" s="73" t="s">
        <v>143</v>
      </c>
      <c r="G28" s="60"/>
      <c r="H28" s="60"/>
      <c r="I28" s="3">
        <v>219028.51</v>
      </c>
      <c r="J28" s="38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</row>
    <row r="29" spans="1:4442" s="30" customFormat="1" ht="32.25" customHeight="1" x14ac:dyDescent="0.25">
      <c r="A29" s="57"/>
      <c r="B29" s="57"/>
      <c r="C29" s="2" t="s">
        <v>148</v>
      </c>
      <c r="D29" s="4">
        <v>44889</v>
      </c>
      <c r="E29" s="15" t="s">
        <v>149</v>
      </c>
      <c r="F29" s="73" t="s">
        <v>151</v>
      </c>
      <c r="G29" s="60"/>
      <c r="H29" s="60"/>
      <c r="I29" s="3">
        <v>55696</v>
      </c>
      <c r="J29" s="38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</row>
    <row r="30" spans="1:4442" s="30" customFormat="1" ht="35.25" customHeight="1" x14ac:dyDescent="0.25">
      <c r="A30" s="57"/>
      <c r="B30" s="57"/>
      <c r="C30" s="2" t="s">
        <v>164</v>
      </c>
      <c r="D30" s="4">
        <v>44904</v>
      </c>
      <c r="E30" s="15" t="s">
        <v>169</v>
      </c>
      <c r="F30" s="73" t="s">
        <v>172</v>
      </c>
      <c r="G30" s="60"/>
      <c r="H30" s="60"/>
      <c r="I30" s="3">
        <v>6390450.6500000004</v>
      </c>
      <c r="J30" s="38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</row>
    <row r="31" spans="1:4442" s="30" customFormat="1" ht="41.25" customHeight="1" x14ac:dyDescent="0.25">
      <c r="A31" s="57"/>
      <c r="B31" s="57"/>
      <c r="C31" s="2" t="s">
        <v>165</v>
      </c>
      <c r="D31" s="4">
        <v>44907</v>
      </c>
      <c r="E31" s="15" t="s">
        <v>166</v>
      </c>
      <c r="F31" s="73" t="s">
        <v>167</v>
      </c>
      <c r="G31" s="60"/>
      <c r="H31" s="60"/>
      <c r="I31" s="3">
        <v>3835404</v>
      </c>
      <c r="J31" s="38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</row>
    <row r="32" spans="1:4442" s="30" customFormat="1" ht="44.25" customHeight="1" x14ac:dyDescent="0.25">
      <c r="A32" s="57"/>
      <c r="B32" s="57"/>
      <c r="C32" s="2"/>
      <c r="D32" s="4"/>
      <c r="E32" s="22"/>
      <c r="F32" s="20" t="s">
        <v>55</v>
      </c>
      <c r="G32" s="21">
        <f>SUM(G7:G23)</f>
        <v>2260801.4300000002</v>
      </c>
      <c r="H32" s="21">
        <f>SUM(H7:H23)</f>
        <v>0</v>
      </c>
      <c r="I32" s="21">
        <f>SUM(I7:I31)</f>
        <v>15375551.99</v>
      </c>
      <c r="J32" s="1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</row>
    <row r="33" spans="3:11" ht="48" customHeight="1" x14ac:dyDescent="0.25">
      <c r="C33" s="26"/>
      <c r="D33" s="28"/>
      <c r="E33" s="26"/>
      <c r="F33" s="26"/>
      <c r="G33" s="27"/>
      <c r="H33" s="27"/>
      <c r="I33" s="27"/>
      <c r="J33" s="64"/>
      <c r="K33" s="17"/>
    </row>
    <row r="34" spans="3:11" ht="25.5" customHeight="1" x14ac:dyDescent="0.25">
      <c r="C34" s="43" t="s">
        <v>130</v>
      </c>
      <c r="D34" s="63"/>
      <c r="E34" s="26"/>
      <c r="F34" s="43" t="s">
        <v>56</v>
      </c>
      <c r="G34" s="27"/>
      <c r="H34" s="27"/>
      <c r="I34" s="27"/>
      <c r="J34" s="144" t="s">
        <v>57</v>
      </c>
      <c r="K34" s="63"/>
    </row>
    <row r="35" spans="3:11" x14ac:dyDescent="0.25">
      <c r="J35" s="144"/>
      <c r="K35" s="17"/>
    </row>
    <row r="36" spans="3:11" x14ac:dyDescent="0.25">
      <c r="C36" s="36"/>
      <c r="K36" s="17"/>
    </row>
    <row r="37" spans="3:11" ht="8.25" customHeight="1" x14ac:dyDescent="0.25">
      <c r="C37" s="16"/>
      <c r="K37" s="17"/>
    </row>
    <row r="38" spans="3:11" x14ac:dyDescent="0.25">
      <c r="C38" s="16"/>
      <c r="K38" s="17"/>
    </row>
  </sheetData>
  <mergeCells count="5">
    <mergeCell ref="C2:J2"/>
    <mergeCell ref="C3:J3"/>
    <mergeCell ref="C4:J4"/>
    <mergeCell ref="C5:J5"/>
    <mergeCell ref="J34:J35"/>
  </mergeCells>
  <printOptions horizontalCentered="1"/>
  <pageMargins left="0.70866141732283472" right="0.70866141732283472" top="0.74803149606299213" bottom="0.74803149606299213" header="0.31496062992125984" footer="0.31496062992125984"/>
  <pageSetup scale="68" fitToHeight="0" orientation="landscape" r:id="rId1"/>
  <headerFooter scaleWithDoc="0">
    <oddHeader>&amp;R&amp;P de &amp;N</oddHeader>
  </headerFooter>
  <rowBreaks count="1" manualBreakCount="1">
    <brk id="21" min="2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27EE3-B5CD-416D-AA5D-9A0141A23B38}">
  <dimension ref="A1:FRP76"/>
  <sheetViews>
    <sheetView topLeftCell="A24" zoomScale="70" zoomScaleNormal="70" zoomScaleSheetLayoutView="70" zoomScalePageLayoutView="70" workbookViewId="0">
      <selection activeCell="M26" sqref="M26"/>
    </sheetView>
  </sheetViews>
  <sheetFormatPr baseColWidth="10" defaultRowHeight="15" x14ac:dyDescent="0.25"/>
  <cols>
    <col min="1" max="1" width="27.85546875" customWidth="1"/>
    <col min="2" max="2" width="42.42578125" customWidth="1"/>
    <col min="3" max="3" width="64.140625" customWidth="1"/>
    <col min="4" max="4" width="22.28515625" customWidth="1"/>
    <col min="5" max="5" width="21.42578125" customWidth="1"/>
    <col min="6" max="6" width="20.85546875" customWidth="1"/>
    <col min="7" max="7" width="22.42578125" customWidth="1"/>
    <col min="8" max="8" width="20" customWidth="1"/>
    <col min="9" max="9" width="18" customWidth="1"/>
    <col min="10" max="10" width="25" style="13" customWidth="1"/>
    <col min="11" max="11" width="16.7109375" customWidth="1"/>
    <col min="12" max="12" width="14.42578125" customWidth="1"/>
  </cols>
  <sheetData>
    <row r="1" spans="1:246" ht="15.75" customHeight="1" x14ac:dyDescent="0.25">
      <c r="A1" s="145" t="s">
        <v>90</v>
      </c>
      <c r="B1" s="145"/>
      <c r="C1" s="145"/>
      <c r="D1" s="145"/>
      <c r="E1" s="145"/>
      <c r="F1" s="145"/>
      <c r="G1" s="145"/>
      <c r="H1" s="145"/>
      <c r="I1" s="145"/>
      <c r="J1" s="145"/>
      <c r="L1" s="34"/>
    </row>
    <row r="2" spans="1:246" ht="23.25" customHeight="1" x14ac:dyDescent="0.25">
      <c r="A2" s="142" t="s">
        <v>131</v>
      </c>
      <c r="B2" s="142"/>
      <c r="C2" s="142"/>
      <c r="D2" s="142"/>
      <c r="E2" s="142"/>
      <c r="F2" s="142"/>
      <c r="G2" s="142"/>
      <c r="H2" s="142"/>
      <c r="I2" s="142"/>
      <c r="J2" s="142"/>
      <c r="K2" s="32"/>
    </row>
    <row r="3" spans="1:246" ht="21.75" customHeight="1" x14ac:dyDescent="0.25">
      <c r="A3" s="142" t="s">
        <v>178</v>
      </c>
      <c r="B3" s="142"/>
      <c r="C3" s="142"/>
      <c r="D3" s="142"/>
      <c r="E3" s="142"/>
      <c r="F3" s="142"/>
      <c r="G3" s="142"/>
      <c r="H3" s="142"/>
      <c r="I3" s="142"/>
      <c r="J3" s="142"/>
    </row>
    <row r="4" spans="1:246" ht="23.25" customHeight="1" x14ac:dyDescent="0.25">
      <c r="A4" s="74"/>
      <c r="B4" s="74"/>
      <c r="C4" s="75"/>
      <c r="D4" s="115" t="s">
        <v>184</v>
      </c>
      <c r="E4" s="76"/>
      <c r="F4" s="77"/>
      <c r="G4" s="78"/>
      <c r="H4" s="79" t="s">
        <v>0</v>
      </c>
      <c r="I4" s="80"/>
      <c r="J4" s="80"/>
    </row>
    <row r="5" spans="1:246" ht="70.5" customHeight="1" x14ac:dyDescent="0.25">
      <c r="A5" s="81" t="s">
        <v>2</v>
      </c>
      <c r="B5" s="82" t="s">
        <v>3</v>
      </c>
      <c r="C5" s="81" t="s">
        <v>4</v>
      </c>
      <c r="D5" s="81" t="s">
        <v>5</v>
      </c>
      <c r="E5" s="81" t="s">
        <v>6</v>
      </c>
      <c r="F5" s="81" t="s">
        <v>58</v>
      </c>
      <c r="G5" s="83" t="s">
        <v>7</v>
      </c>
      <c r="H5" s="83" t="s">
        <v>117</v>
      </c>
      <c r="I5" s="83" t="s">
        <v>118</v>
      </c>
      <c r="J5" s="83" t="s">
        <v>10</v>
      </c>
      <c r="L5" s="33"/>
    </row>
    <row r="6" spans="1:246" ht="59.25" customHeight="1" x14ac:dyDescent="0.25">
      <c r="A6" s="84" t="s">
        <v>11</v>
      </c>
      <c r="B6" s="85" t="s">
        <v>12</v>
      </c>
      <c r="C6" s="86" t="s">
        <v>13</v>
      </c>
      <c r="D6" s="87">
        <v>117554.35</v>
      </c>
      <c r="E6" s="87"/>
      <c r="F6" s="87">
        <f>D6-E6</f>
        <v>117554.35</v>
      </c>
      <c r="G6" s="88" t="s">
        <v>14</v>
      </c>
      <c r="H6" s="89">
        <v>41275</v>
      </c>
      <c r="I6" s="89">
        <v>41306</v>
      </c>
      <c r="J6" s="90" t="s">
        <v>97</v>
      </c>
      <c r="K6" s="17"/>
      <c r="L6" s="17"/>
      <c r="M6" s="17"/>
      <c r="N6" s="17"/>
      <c r="O6" s="17"/>
      <c r="P6" s="17"/>
      <c r="Q6" s="17"/>
    </row>
    <row r="7" spans="1:246" ht="57" customHeight="1" x14ac:dyDescent="0.25">
      <c r="A7" s="84" t="s">
        <v>15</v>
      </c>
      <c r="B7" s="85" t="s">
        <v>12</v>
      </c>
      <c r="C7" s="86" t="s">
        <v>16</v>
      </c>
      <c r="D7" s="87">
        <v>439041.4</v>
      </c>
      <c r="E7" s="87"/>
      <c r="F7" s="87">
        <f>D7-E7</f>
        <v>439041.4</v>
      </c>
      <c r="G7" s="88" t="s">
        <v>14</v>
      </c>
      <c r="H7" s="89">
        <v>41275</v>
      </c>
      <c r="I7" s="89">
        <v>41306</v>
      </c>
      <c r="J7" s="90" t="s">
        <v>97</v>
      </c>
      <c r="K7" s="17"/>
      <c r="L7" s="17"/>
      <c r="M7" s="17"/>
      <c r="N7" s="17"/>
      <c r="O7" s="17"/>
      <c r="P7" s="17"/>
      <c r="Q7" s="17"/>
    </row>
    <row r="8" spans="1:246" ht="45.75" customHeight="1" x14ac:dyDescent="0.25">
      <c r="A8" s="86" t="s">
        <v>83</v>
      </c>
      <c r="B8" s="91" t="s">
        <v>12</v>
      </c>
      <c r="C8" s="86" t="s">
        <v>84</v>
      </c>
      <c r="D8" s="87">
        <v>122657.41</v>
      </c>
      <c r="E8" s="92"/>
      <c r="F8" s="87">
        <f t="shared" ref="F8:F20" si="0">D8-E8</f>
        <v>122657.41</v>
      </c>
      <c r="G8" s="93" t="s">
        <v>85</v>
      </c>
      <c r="H8" s="94">
        <v>41345</v>
      </c>
      <c r="I8" s="94"/>
      <c r="J8" s="90" t="s">
        <v>97</v>
      </c>
      <c r="K8" s="17"/>
      <c r="L8" s="17"/>
      <c r="M8" s="17"/>
      <c r="N8" s="17"/>
      <c r="O8" s="17"/>
      <c r="P8" s="17"/>
      <c r="Q8" s="17"/>
    </row>
    <row r="9" spans="1:246" ht="50.25" customHeight="1" x14ac:dyDescent="0.25">
      <c r="A9" s="84" t="s">
        <v>18</v>
      </c>
      <c r="B9" s="85" t="s">
        <v>12</v>
      </c>
      <c r="C9" s="86" t="s">
        <v>19</v>
      </c>
      <c r="D9" s="87">
        <v>204087.86</v>
      </c>
      <c r="E9" s="87"/>
      <c r="F9" s="87">
        <f t="shared" si="0"/>
        <v>204087.86</v>
      </c>
      <c r="G9" s="88" t="s">
        <v>14</v>
      </c>
      <c r="H9" s="89"/>
      <c r="I9" s="89">
        <v>41719</v>
      </c>
      <c r="J9" s="90" t="s">
        <v>97</v>
      </c>
      <c r="K9" s="17"/>
      <c r="L9" s="17"/>
      <c r="M9" s="17"/>
      <c r="N9" s="17" t="s">
        <v>177</v>
      </c>
      <c r="O9" s="17"/>
      <c r="P9" s="17"/>
      <c r="Q9" s="17"/>
    </row>
    <row r="10" spans="1:246" ht="51.75" customHeight="1" x14ac:dyDescent="0.25">
      <c r="A10" s="86" t="s">
        <v>21</v>
      </c>
      <c r="B10" s="95" t="s">
        <v>22</v>
      </c>
      <c r="C10" s="86" t="s">
        <v>78</v>
      </c>
      <c r="D10" s="92">
        <v>269297</v>
      </c>
      <c r="E10" s="92"/>
      <c r="F10" s="87">
        <f t="shared" si="0"/>
        <v>269297</v>
      </c>
      <c r="G10" s="88" t="s">
        <v>14</v>
      </c>
      <c r="H10" s="94" t="s">
        <v>23</v>
      </c>
      <c r="I10" s="94">
        <v>41688</v>
      </c>
      <c r="J10" s="90" t="s">
        <v>97</v>
      </c>
      <c r="K10" s="17"/>
      <c r="L10" s="17"/>
      <c r="M10" s="17"/>
      <c r="N10" s="17"/>
      <c r="O10" s="17"/>
      <c r="P10" s="17"/>
      <c r="Q10" s="17"/>
    </row>
    <row r="11" spans="1:246" ht="36.75" customHeight="1" x14ac:dyDescent="0.25">
      <c r="A11" s="84" t="s">
        <v>24</v>
      </c>
      <c r="B11" s="85" t="s">
        <v>25</v>
      </c>
      <c r="C11" s="84" t="s">
        <v>26</v>
      </c>
      <c r="D11" s="87">
        <v>260842</v>
      </c>
      <c r="E11" s="96"/>
      <c r="F11" s="87">
        <f t="shared" si="0"/>
        <v>260842</v>
      </c>
      <c r="G11" s="88" t="s">
        <v>17</v>
      </c>
      <c r="H11" s="89">
        <v>41395</v>
      </c>
      <c r="I11" s="89">
        <v>41457</v>
      </c>
      <c r="J11" s="90" t="s">
        <v>98</v>
      </c>
      <c r="K11" s="17"/>
      <c r="L11" s="17"/>
      <c r="M11" s="17"/>
      <c r="N11" s="17"/>
      <c r="O11" s="17"/>
      <c r="P11" s="17"/>
      <c r="Q11" s="17"/>
    </row>
    <row r="12" spans="1:246" ht="34.5" customHeight="1" x14ac:dyDescent="0.25">
      <c r="A12" s="84" t="s">
        <v>27</v>
      </c>
      <c r="B12" s="85" t="s">
        <v>28</v>
      </c>
      <c r="C12" s="84" t="s">
        <v>29</v>
      </c>
      <c r="D12" s="87">
        <v>175061.25</v>
      </c>
      <c r="E12" s="87"/>
      <c r="F12" s="87">
        <f t="shared" si="0"/>
        <v>175061.25</v>
      </c>
      <c r="G12" s="88" t="s">
        <v>14</v>
      </c>
      <c r="H12" s="89">
        <v>41442</v>
      </c>
      <c r="I12" s="89">
        <v>41466</v>
      </c>
      <c r="J12" s="90" t="s">
        <v>97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</row>
    <row r="13" spans="1:246" s="30" customFormat="1" ht="40.5" customHeight="1" x14ac:dyDescent="0.25">
      <c r="A13" s="84" t="s">
        <v>30</v>
      </c>
      <c r="B13" s="95" t="s">
        <v>31</v>
      </c>
      <c r="C13" s="86" t="s">
        <v>32</v>
      </c>
      <c r="D13" s="92">
        <v>176242.32</v>
      </c>
      <c r="E13" s="92"/>
      <c r="F13" s="87">
        <f>D13-E13</f>
        <v>176242.32</v>
      </c>
      <c r="G13" s="88" t="s">
        <v>86</v>
      </c>
      <c r="H13" s="94">
        <v>41792</v>
      </c>
      <c r="I13" s="94">
        <v>41806</v>
      </c>
      <c r="J13" s="90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246" s="30" customFormat="1" ht="49.5" customHeight="1" x14ac:dyDescent="0.25">
      <c r="A14" s="84" t="s">
        <v>33</v>
      </c>
      <c r="B14" s="95" t="s">
        <v>34</v>
      </c>
      <c r="C14" s="86" t="s">
        <v>35</v>
      </c>
      <c r="D14" s="92">
        <v>47080</v>
      </c>
      <c r="E14" s="92"/>
      <c r="F14" s="87">
        <f>D14-E14</f>
        <v>47080</v>
      </c>
      <c r="G14" s="88" t="s">
        <v>17</v>
      </c>
      <c r="H14" s="94">
        <v>41789</v>
      </c>
      <c r="I14" s="94">
        <v>41808</v>
      </c>
      <c r="J14" s="90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246" s="30" customFormat="1" ht="47.25" customHeight="1" x14ac:dyDescent="0.25">
      <c r="A15" s="84" t="s">
        <v>36</v>
      </c>
      <c r="B15" s="95" t="s">
        <v>37</v>
      </c>
      <c r="C15" s="86" t="s">
        <v>38</v>
      </c>
      <c r="D15" s="92">
        <v>31299</v>
      </c>
      <c r="E15" s="92"/>
      <c r="F15" s="87">
        <f>D15-E15</f>
        <v>31299</v>
      </c>
      <c r="G15" s="88" t="s">
        <v>17</v>
      </c>
      <c r="H15" s="94">
        <v>41792</v>
      </c>
      <c r="I15" s="94">
        <v>41806</v>
      </c>
      <c r="J15" s="90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246" ht="43.5" customHeight="1" x14ac:dyDescent="0.25">
      <c r="A16" s="84" t="s">
        <v>39</v>
      </c>
      <c r="B16" s="95" t="s">
        <v>40</v>
      </c>
      <c r="C16" s="86" t="s">
        <v>41</v>
      </c>
      <c r="D16" s="92">
        <v>47080</v>
      </c>
      <c r="E16" s="92"/>
      <c r="F16" s="87">
        <v>47080</v>
      </c>
      <c r="G16" s="88" t="s">
        <v>17</v>
      </c>
      <c r="H16" s="94">
        <v>41792</v>
      </c>
      <c r="I16" s="94">
        <v>41835</v>
      </c>
      <c r="J16" s="90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</row>
    <row r="17" spans="1:4540" ht="42" customHeight="1" x14ac:dyDescent="0.25">
      <c r="A17" s="84" t="s">
        <v>42</v>
      </c>
      <c r="B17" s="95" t="s">
        <v>43</v>
      </c>
      <c r="C17" s="86" t="s">
        <v>44</v>
      </c>
      <c r="D17" s="92">
        <v>55274.31</v>
      </c>
      <c r="E17" s="92"/>
      <c r="F17" s="87">
        <f t="shared" si="0"/>
        <v>55274.31</v>
      </c>
      <c r="G17" s="88"/>
      <c r="H17" s="94">
        <v>41796</v>
      </c>
      <c r="I17" s="94">
        <v>41835</v>
      </c>
      <c r="J17" s="90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</row>
    <row r="18" spans="1:4540" ht="52.5" customHeight="1" x14ac:dyDescent="0.25">
      <c r="A18" s="84" t="s">
        <v>45</v>
      </c>
      <c r="B18" s="95" t="s">
        <v>46</v>
      </c>
      <c r="C18" s="86" t="s">
        <v>47</v>
      </c>
      <c r="D18" s="92">
        <v>51954.7</v>
      </c>
      <c r="E18" s="97"/>
      <c r="F18" s="87">
        <f t="shared" si="0"/>
        <v>51954.7</v>
      </c>
      <c r="G18" s="88" t="s">
        <v>17</v>
      </c>
      <c r="H18" s="94">
        <v>41794</v>
      </c>
      <c r="I18" s="94">
        <v>41820</v>
      </c>
      <c r="J18" s="90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</row>
    <row r="19" spans="1:4540" ht="45" customHeight="1" x14ac:dyDescent="0.25">
      <c r="A19" s="84" t="s">
        <v>48</v>
      </c>
      <c r="B19" s="95" t="s">
        <v>49</v>
      </c>
      <c r="C19" s="86" t="s">
        <v>50</v>
      </c>
      <c r="D19" s="92">
        <v>133077.32999999999</v>
      </c>
      <c r="E19" s="92"/>
      <c r="F19" s="87">
        <f t="shared" si="0"/>
        <v>133077.32999999999</v>
      </c>
      <c r="G19" s="88" t="s">
        <v>17</v>
      </c>
      <c r="H19" s="94">
        <v>41835</v>
      </c>
      <c r="I19" s="94">
        <v>41850</v>
      </c>
      <c r="J19" s="90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</row>
    <row r="20" spans="1:4540" ht="54" customHeight="1" x14ac:dyDescent="0.25">
      <c r="A20" s="84" t="s">
        <v>51</v>
      </c>
      <c r="B20" s="95" t="s">
        <v>52</v>
      </c>
      <c r="C20" s="86" t="s">
        <v>53</v>
      </c>
      <c r="D20" s="92">
        <v>18850</v>
      </c>
      <c r="E20" s="92"/>
      <c r="F20" s="87">
        <f t="shared" si="0"/>
        <v>18850</v>
      </c>
      <c r="G20" s="88" t="s">
        <v>17</v>
      </c>
      <c r="H20" s="94">
        <v>41834</v>
      </c>
      <c r="I20" s="94">
        <v>41850</v>
      </c>
      <c r="J20" s="90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</row>
    <row r="21" spans="1:4540" ht="58.5" customHeight="1" x14ac:dyDescent="0.25">
      <c r="A21" s="84" t="s">
        <v>80</v>
      </c>
      <c r="B21" s="95" t="s">
        <v>79</v>
      </c>
      <c r="C21" s="95" t="s">
        <v>81</v>
      </c>
      <c r="D21" s="92">
        <v>8050</v>
      </c>
      <c r="E21" s="98"/>
      <c r="F21" s="87">
        <v>8050</v>
      </c>
      <c r="G21" s="99" t="s">
        <v>91</v>
      </c>
      <c r="H21" s="94">
        <v>43052</v>
      </c>
      <c r="I21" s="94">
        <v>43070</v>
      </c>
      <c r="J21" s="90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</row>
    <row r="22" spans="1:4540" s="30" customFormat="1" ht="54" customHeight="1" x14ac:dyDescent="0.25">
      <c r="A22" s="84" t="s">
        <v>87</v>
      </c>
      <c r="B22" s="95" t="s">
        <v>88</v>
      </c>
      <c r="C22" s="86" t="s">
        <v>89</v>
      </c>
      <c r="D22" s="87">
        <v>50928.5</v>
      </c>
      <c r="E22" s="98"/>
      <c r="F22" s="87">
        <f>D22-E22</f>
        <v>50928.5</v>
      </c>
      <c r="G22" s="99" t="s">
        <v>163</v>
      </c>
      <c r="H22" s="94">
        <v>43717</v>
      </c>
      <c r="I22" s="94">
        <v>43746</v>
      </c>
      <c r="J22" s="90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</row>
    <row r="23" spans="1:4540" s="30" customFormat="1" ht="50.25" customHeight="1" x14ac:dyDescent="0.25">
      <c r="A23" s="84" t="s">
        <v>157</v>
      </c>
      <c r="B23" s="95" t="s">
        <v>158</v>
      </c>
      <c r="C23" s="86" t="s">
        <v>171</v>
      </c>
      <c r="D23" s="87">
        <v>720000</v>
      </c>
      <c r="E23" s="98"/>
      <c r="F23" s="87">
        <f t="shared" ref="F23:F28" si="1">D23-E23</f>
        <v>720000</v>
      </c>
      <c r="G23" s="99" t="s">
        <v>14</v>
      </c>
      <c r="H23" s="94"/>
      <c r="I23" s="94"/>
      <c r="J23" s="90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</row>
    <row r="24" spans="1:4540" s="30" customFormat="1" ht="42.75" customHeight="1" x14ac:dyDescent="0.25">
      <c r="A24" s="101" t="s">
        <v>145</v>
      </c>
      <c r="B24" s="93" t="s">
        <v>135</v>
      </c>
      <c r="C24" s="102" t="s">
        <v>136</v>
      </c>
      <c r="D24" s="87">
        <v>64800</v>
      </c>
      <c r="E24" s="98"/>
      <c r="F24" s="87">
        <f t="shared" si="1"/>
        <v>64800</v>
      </c>
      <c r="G24" s="99" t="s">
        <v>129</v>
      </c>
      <c r="H24" s="94">
        <v>44774</v>
      </c>
      <c r="I24" s="94">
        <v>44833</v>
      </c>
      <c r="J24" s="100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</row>
    <row r="25" spans="1:4540" s="30" customFormat="1" ht="70.5" customHeight="1" x14ac:dyDescent="0.25">
      <c r="A25" s="101" t="s">
        <v>144</v>
      </c>
      <c r="B25" s="93" t="s">
        <v>124</v>
      </c>
      <c r="C25" s="102" t="s">
        <v>140</v>
      </c>
      <c r="D25" s="87">
        <v>1600000</v>
      </c>
      <c r="E25" s="98"/>
      <c r="F25" s="87">
        <f t="shared" si="1"/>
        <v>1600000</v>
      </c>
      <c r="G25" s="99" t="s">
        <v>129</v>
      </c>
      <c r="H25" s="94">
        <v>44805</v>
      </c>
      <c r="I25" s="94">
        <v>44846</v>
      </c>
      <c r="J25" s="100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</row>
    <row r="26" spans="1:4540" s="30" customFormat="1" ht="79.5" customHeight="1" x14ac:dyDescent="0.25">
      <c r="A26" s="101" t="s">
        <v>139</v>
      </c>
      <c r="B26" s="93" t="s">
        <v>137</v>
      </c>
      <c r="C26" s="102" t="s">
        <v>138</v>
      </c>
      <c r="D26" s="87">
        <v>281795.40000000002</v>
      </c>
      <c r="E26" s="98"/>
      <c r="F26" s="87">
        <f t="shared" si="1"/>
        <v>281795.40000000002</v>
      </c>
      <c r="G26" s="99"/>
      <c r="H26" s="94">
        <v>44831</v>
      </c>
      <c r="I26" s="94">
        <v>44841</v>
      </c>
      <c r="J26" s="100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</row>
    <row r="27" spans="1:4540" s="30" customFormat="1" ht="60.75" customHeight="1" x14ac:dyDescent="0.25">
      <c r="A27" s="101" t="s">
        <v>141</v>
      </c>
      <c r="B27" s="93" t="s">
        <v>142</v>
      </c>
      <c r="C27" s="102" t="s">
        <v>143</v>
      </c>
      <c r="D27" s="87">
        <f>+F27</f>
        <v>219028.51</v>
      </c>
      <c r="E27" s="98"/>
      <c r="F27" s="87">
        <v>219028.51</v>
      </c>
      <c r="G27" s="99"/>
      <c r="H27" s="94">
        <v>44835</v>
      </c>
      <c r="I27" s="94">
        <v>44848</v>
      </c>
      <c r="J27" s="100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</row>
    <row r="28" spans="1:4540" s="30" customFormat="1" ht="51" customHeight="1" x14ac:dyDescent="0.25">
      <c r="A28" s="101" t="s">
        <v>148</v>
      </c>
      <c r="B28" s="93" t="s">
        <v>149</v>
      </c>
      <c r="C28" s="102" t="s">
        <v>151</v>
      </c>
      <c r="D28" s="87">
        <v>55696</v>
      </c>
      <c r="E28" s="98"/>
      <c r="F28" s="87">
        <f t="shared" si="1"/>
        <v>55696</v>
      </c>
      <c r="G28" s="99" t="s">
        <v>129</v>
      </c>
      <c r="H28" s="94">
        <v>44866</v>
      </c>
      <c r="I28" s="94">
        <v>44889</v>
      </c>
      <c r="J28" s="100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</row>
    <row r="29" spans="1:4540" s="30" customFormat="1" ht="36" customHeight="1" x14ac:dyDescent="0.25">
      <c r="A29" s="101" t="s">
        <v>164</v>
      </c>
      <c r="B29" s="93" t="s">
        <v>169</v>
      </c>
      <c r="C29" s="102" t="s">
        <v>172</v>
      </c>
      <c r="D29" s="87">
        <v>6390450.6500000004</v>
      </c>
      <c r="E29" s="98"/>
      <c r="F29" s="87">
        <f>D29-E29</f>
        <v>6390450.6500000004</v>
      </c>
      <c r="G29" s="99" t="s">
        <v>129</v>
      </c>
      <c r="H29" s="94">
        <v>44896</v>
      </c>
      <c r="I29" s="94">
        <v>44904</v>
      </c>
      <c r="J29" s="100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</row>
    <row r="30" spans="1:4540" s="30" customFormat="1" ht="65.25" customHeight="1" x14ac:dyDescent="0.25">
      <c r="A30" s="101" t="s">
        <v>165</v>
      </c>
      <c r="B30" s="93" t="s">
        <v>166</v>
      </c>
      <c r="C30" s="102" t="s">
        <v>167</v>
      </c>
      <c r="D30" s="87">
        <v>3835404</v>
      </c>
      <c r="E30" s="98"/>
      <c r="F30" s="87">
        <f>D30-E30</f>
        <v>3835404</v>
      </c>
      <c r="G30" s="99" t="s">
        <v>127</v>
      </c>
      <c r="H30" s="94" t="s">
        <v>168</v>
      </c>
      <c r="I30" s="94">
        <v>44907</v>
      </c>
      <c r="J30" s="100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</row>
    <row r="31" spans="1:4540" s="30" customFormat="1" ht="59.25" customHeight="1" x14ac:dyDescent="0.25">
      <c r="A31" s="122"/>
      <c r="B31" s="123"/>
      <c r="C31" s="124" t="s">
        <v>55</v>
      </c>
      <c r="D31" s="125">
        <f>SUM(D6:D30)</f>
        <v>15375551.99</v>
      </c>
      <c r="E31" s="125">
        <f>SUM(E6:E30)</f>
        <v>0</v>
      </c>
      <c r="F31" s="125">
        <f>SUM(F6:F30)</f>
        <v>15375551.99</v>
      </c>
      <c r="G31" s="126"/>
      <c r="H31" s="127"/>
      <c r="I31" s="127"/>
      <c r="J31" s="128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</row>
    <row r="32" spans="1:4540" ht="65.25" customHeight="1" x14ac:dyDescent="0.25">
      <c r="A32" s="107"/>
      <c r="B32" s="109"/>
      <c r="C32" s="110"/>
      <c r="D32" s="113"/>
      <c r="E32" s="113"/>
      <c r="F32" s="113"/>
      <c r="G32" s="111"/>
      <c r="H32" s="112"/>
      <c r="I32" s="112"/>
      <c r="J32" s="108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</row>
    <row r="33" spans="1:65" ht="65.25" customHeight="1" x14ac:dyDescent="0.25">
      <c r="A33" s="107"/>
      <c r="B33" s="109"/>
      <c r="C33" s="110"/>
      <c r="D33" s="113"/>
      <c r="E33" s="113"/>
      <c r="F33" s="113"/>
      <c r="G33" s="111"/>
      <c r="H33" s="112"/>
      <c r="I33" s="112"/>
      <c r="J33" s="108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</row>
    <row r="34" spans="1:65" ht="65.25" customHeight="1" x14ac:dyDescent="0.25">
      <c r="A34" s="107"/>
      <c r="B34" s="109"/>
      <c r="C34" s="110"/>
      <c r="D34" s="113"/>
      <c r="E34" s="113"/>
      <c r="F34" s="113"/>
      <c r="G34" s="111"/>
      <c r="H34" s="112"/>
      <c r="I34" s="112"/>
      <c r="J34" s="108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</row>
    <row r="35" spans="1:65" ht="15.75" x14ac:dyDescent="0.25">
      <c r="A35" s="74"/>
      <c r="B35" s="74"/>
      <c r="C35" s="74"/>
      <c r="D35" s="77"/>
      <c r="E35" s="77"/>
      <c r="F35" s="77"/>
      <c r="G35" s="103"/>
      <c r="H35" s="104"/>
      <c r="I35" s="104"/>
      <c r="J35" s="80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</row>
    <row r="36" spans="1:65" ht="15.75" x14ac:dyDescent="0.25">
      <c r="A36" s="105" t="s">
        <v>132</v>
      </c>
      <c r="B36" s="74"/>
      <c r="C36" s="105" t="s">
        <v>56</v>
      </c>
      <c r="D36" s="77"/>
      <c r="E36" s="77"/>
      <c r="F36" s="77"/>
      <c r="G36" s="146" t="s">
        <v>57</v>
      </c>
      <c r="H36" s="146"/>
      <c r="I36" s="146"/>
      <c r="J36" s="14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</row>
    <row r="37" spans="1:65" ht="15.75" x14ac:dyDescent="0.25">
      <c r="A37" s="75"/>
      <c r="B37" s="75"/>
      <c r="C37" s="75"/>
      <c r="D37" s="75"/>
      <c r="E37" s="75"/>
      <c r="F37" s="75"/>
      <c r="G37" s="75"/>
      <c r="H37" s="75"/>
      <c r="I37" s="75"/>
      <c r="J37" s="106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</row>
    <row r="38" spans="1:65" x14ac:dyDescent="0.25">
      <c r="A38" s="36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</row>
    <row r="39" spans="1:65" ht="8.25" customHeight="1" x14ac:dyDescent="0.25">
      <c r="A39" s="16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</row>
    <row r="40" spans="1:65" x14ac:dyDescent="0.25">
      <c r="A40" s="16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</row>
    <row r="41" spans="1:65" x14ac:dyDescent="0.25">
      <c r="A41" s="16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</row>
    <row r="42" spans="1:65" x14ac:dyDescent="0.25">
      <c r="A42" s="16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</row>
    <row r="43" spans="1:65" x14ac:dyDescent="0.25">
      <c r="A43" s="16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</row>
    <row r="44" spans="1:65" x14ac:dyDescent="0.25">
      <c r="A44" s="16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</row>
    <row r="45" spans="1:65" x14ac:dyDescent="0.25">
      <c r="A45" s="16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</row>
    <row r="46" spans="1:65" x14ac:dyDescent="0.25">
      <c r="A46" s="16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</row>
    <row r="47" spans="1:65" x14ac:dyDescent="0.25"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</row>
    <row r="56" spans="3:13" ht="9" customHeight="1" x14ac:dyDescent="0.25"/>
    <row r="58" spans="3:13" x14ac:dyDescent="0.25">
      <c r="C58" s="48" t="s">
        <v>96</v>
      </c>
      <c r="F58" s="14"/>
    </row>
    <row r="59" spans="3:13" x14ac:dyDescent="0.25">
      <c r="C59" s="13"/>
      <c r="D59" s="54" t="s">
        <v>100</v>
      </c>
      <c r="G59" s="49" t="s">
        <v>110</v>
      </c>
      <c r="H59" s="40"/>
      <c r="K59" s="53" t="s">
        <v>99</v>
      </c>
    </row>
    <row r="60" spans="3:13" x14ac:dyDescent="0.25">
      <c r="C60" s="13"/>
      <c r="D60" t="s">
        <v>105</v>
      </c>
      <c r="F60" s="50" t="e">
        <f>SUMIF(#REF!,"T",$F$6:$F$31)</f>
        <v>#REF!</v>
      </c>
      <c r="G60" s="19" t="s">
        <v>111</v>
      </c>
      <c r="I60" s="50" t="e">
        <f>SUMIF(#REF!,"B",$F$6:$F$31)</f>
        <v>#REF!</v>
      </c>
      <c r="K60" s="13"/>
    </row>
    <row r="61" spans="3:13" x14ac:dyDescent="0.25">
      <c r="C61" s="13"/>
      <c r="D61" t="s">
        <v>104</v>
      </c>
      <c r="F61" s="50" t="e">
        <f>SUMIF(#REF!,"C",$F$6:$F$31)</f>
        <v>#REF!</v>
      </c>
      <c r="G61" s="19" t="s">
        <v>112</v>
      </c>
      <c r="I61" s="50" t="e">
        <f>SUMIF(#REF!,"S",$F$6:$F$31)</f>
        <v>#REF!</v>
      </c>
      <c r="K61" s="13"/>
      <c r="M61" s="13"/>
    </row>
    <row r="62" spans="3:13" x14ac:dyDescent="0.25">
      <c r="C62" s="13"/>
      <c r="E62" s="52" t="s">
        <v>109</v>
      </c>
      <c r="F62" s="55" t="e">
        <f>SUBTOTAL(9,F60:F61)</f>
        <v>#REF!</v>
      </c>
      <c r="H62" s="44" t="s">
        <v>114</v>
      </c>
      <c r="I62" s="55" t="e">
        <f>SUBTOTAL(9,I60:I61)</f>
        <v>#REF!</v>
      </c>
      <c r="K62" s="55" t="e">
        <f>F62+I62</f>
        <v>#REF!</v>
      </c>
      <c r="L62" s="50"/>
      <c r="M62" s="13"/>
    </row>
    <row r="63" spans="3:13" x14ac:dyDescent="0.25">
      <c r="C63" s="13"/>
      <c r="M63" s="13"/>
    </row>
    <row r="64" spans="3:13" x14ac:dyDescent="0.25">
      <c r="C64" s="13"/>
      <c r="F64" s="50"/>
      <c r="M64" s="13"/>
    </row>
    <row r="65" spans="1:13" x14ac:dyDescent="0.25">
      <c r="C65" s="13"/>
      <c r="D65" s="39" t="s">
        <v>116</v>
      </c>
      <c r="G65" s="51" t="s">
        <v>103</v>
      </c>
      <c r="M65" s="13"/>
    </row>
    <row r="66" spans="1:13" x14ac:dyDescent="0.25">
      <c r="C66" s="13"/>
      <c r="D66" t="s">
        <v>107</v>
      </c>
      <c r="F66" s="50" t="e">
        <f>SUMIF(#REF!,"PD",$F$6:$F$31)</f>
        <v>#REF!</v>
      </c>
      <c r="G66" t="s">
        <v>113</v>
      </c>
      <c r="I66" s="50" t="e">
        <f>SUMIF(#REF!,"P",$F$6:$F$31)</f>
        <v>#REF!</v>
      </c>
      <c r="K66" s="50"/>
      <c r="M66" s="13"/>
    </row>
    <row r="67" spans="1:13" x14ac:dyDescent="0.25">
      <c r="C67" s="13"/>
      <c r="D67" t="s">
        <v>108</v>
      </c>
      <c r="F67" s="50" t="e">
        <f>SUMIF(#REF!,"I",$F$6:$F$31)</f>
        <v>#REF!</v>
      </c>
      <c r="M67" s="13"/>
    </row>
    <row r="68" spans="1:13" x14ac:dyDescent="0.25">
      <c r="C68" s="13"/>
      <c r="E68" s="52" t="s">
        <v>109</v>
      </c>
      <c r="F68" s="55" t="e">
        <f>SUBTOTAL(9,F66:F67)</f>
        <v>#REF!</v>
      </c>
      <c r="H68" s="44" t="s">
        <v>115</v>
      </c>
      <c r="I68" s="55" t="e">
        <f>SUBTOTAL(9,I66)</f>
        <v>#REF!</v>
      </c>
      <c r="K68" s="55" t="e">
        <f>F68+I68</f>
        <v>#REF!</v>
      </c>
      <c r="M68" s="13"/>
    </row>
    <row r="69" spans="1:13" x14ac:dyDescent="0.25">
      <c r="K69" s="39"/>
      <c r="M69" s="13"/>
    </row>
    <row r="70" spans="1:13" ht="15.75" thickBot="1" x14ac:dyDescent="0.3">
      <c r="C70" s="37"/>
      <c r="H70" s="37"/>
      <c r="J70"/>
      <c r="K70" s="56" t="e">
        <f>SUBTOTAL(9,K62:K69)</f>
        <v>#REF!</v>
      </c>
      <c r="L70" s="47" t="e">
        <f>K70-F31</f>
        <v>#REF!</v>
      </c>
    </row>
    <row r="71" spans="1:13" ht="15.75" thickTop="1" x14ac:dyDescent="0.25">
      <c r="C71" s="37"/>
      <c r="I71" s="58"/>
      <c r="K71" s="13"/>
      <c r="M71" s="13"/>
    </row>
    <row r="73" spans="1:13" x14ac:dyDescent="0.25">
      <c r="A73" s="44" t="s">
        <v>101</v>
      </c>
    </row>
    <row r="74" spans="1:13" x14ac:dyDescent="0.25">
      <c r="A74" s="44"/>
      <c r="B74" s="46"/>
      <c r="D74" s="37"/>
      <c r="E74" s="46"/>
      <c r="I74" s="46"/>
      <c r="J74" s="45"/>
      <c r="K74" s="14"/>
    </row>
    <row r="75" spans="1:13" x14ac:dyDescent="0.25">
      <c r="A75" s="44"/>
      <c r="B75" s="46"/>
      <c r="D75" s="37"/>
      <c r="E75" s="46"/>
      <c r="I75" s="46"/>
      <c r="J75" s="45"/>
      <c r="K75" s="14"/>
    </row>
    <row r="76" spans="1:13" x14ac:dyDescent="0.25">
      <c r="D76" s="37"/>
    </row>
  </sheetData>
  <mergeCells count="4">
    <mergeCell ref="A1:J1"/>
    <mergeCell ref="A2:J2"/>
    <mergeCell ref="A3:J3"/>
    <mergeCell ref="G36:J36"/>
  </mergeCells>
  <printOptions horizontalCentered="1"/>
  <pageMargins left="3.937007874015748E-2" right="0.74803149606299213" top="0" bottom="0.74803149606299213" header="0.39370078740157483" footer="0.31496062992125984"/>
  <pageSetup scale="41" orientation="landscape" r:id="rId1"/>
  <headerFooter>
    <oddHeader>&amp;R&amp;P de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1B0C6-E99D-4169-9300-840CBA932A9B}">
  <dimension ref="A1:N22"/>
  <sheetViews>
    <sheetView zoomScaleNormal="100" workbookViewId="0">
      <selection activeCell="A16" sqref="A16:K16"/>
    </sheetView>
  </sheetViews>
  <sheetFormatPr baseColWidth="10" defaultRowHeight="15" x14ac:dyDescent="0.25"/>
  <cols>
    <col min="1" max="1" width="16.28515625" customWidth="1"/>
    <col min="2" max="2" width="32.7109375" customWidth="1"/>
    <col min="3" max="3" width="25.28515625" customWidth="1"/>
    <col min="4" max="4" width="45.85546875" customWidth="1"/>
    <col min="5" max="5" width="17.5703125" customWidth="1"/>
    <col min="6" max="6" width="15" customWidth="1"/>
    <col min="7" max="7" width="15.42578125" customWidth="1"/>
    <col min="8" max="8" width="34" customWidth="1"/>
    <col min="9" max="9" width="21.28515625" style="13" customWidth="1"/>
    <col min="10" max="10" width="16.7109375" style="13" customWidth="1"/>
    <col min="11" max="11" width="14.5703125" customWidth="1"/>
  </cols>
  <sheetData>
    <row r="1" spans="1:14" ht="15.6" customHeight="1" x14ac:dyDescent="0.25">
      <c r="A1" s="119" t="s">
        <v>170</v>
      </c>
      <c r="B1" s="119"/>
      <c r="C1" s="119"/>
      <c r="D1" s="119"/>
      <c r="E1" s="119"/>
      <c r="F1" s="119"/>
      <c r="G1" s="119"/>
      <c r="H1" s="119"/>
      <c r="I1" s="41"/>
      <c r="J1" s="41"/>
      <c r="K1" s="41"/>
    </row>
    <row r="2" spans="1:14" ht="16.5" customHeight="1" x14ac:dyDescent="0.25">
      <c r="A2" s="134" t="s">
        <v>153</v>
      </c>
      <c r="B2" s="134"/>
      <c r="C2" s="134"/>
      <c r="D2" s="134"/>
      <c r="E2" s="134"/>
      <c r="F2" s="134"/>
      <c r="G2" s="134"/>
      <c r="H2" s="135"/>
      <c r="I2" s="135"/>
      <c r="J2" s="135"/>
      <c r="K2" s="135"/>
      <c r="L2" s="135"/>
      <c r="M2" s="135"/>
      <c r="N2" s="135"/>
    </row>
    <row r="3" spans="1:14" ht="15.75" customHeight="1" x14ac:dyDescent="0.25">
      <c r="A3" s="136" t="s">
        <v>182</v>
      </c>
      <c r="B3" s="136"/>
      <c r="C3" s="136"/>
      <c r="D3" s="136"/>
      <c r="E3" s="136"/>
      <c r="F3" s="136"/>
      <c r="G3" s="136"/>
      <c r="H3" s="32"/>
      <c r="I3" s="42"/>
      <c r="J3" s="42"/>
      <c r="K3" s="42"/>
    </row>
    <row r="4" spans="1:14" x14ac:dyDescent="0.25">
      <c r="A4" s="18"/>
      <c r="B4" s="42"/>
      <c r="C4" s="42"/>
      <c r="D4" s="137" t="s">
        <v>183</v>
      </c>
      <c r="E4" s="137"/>
      <c r="F4" s="137"/>
      <c r="G4" s="137"/>
      <c r="H4" s="137"/>
      <c r="I4" s="42"/>
      <c r="J4" s="42"/>
      <c r="K4" s="42"/>
    </row>
    <row r="5" spans="1:14" ht="17.45" customHeight="1" x14ac:dyDescent="0.25">
      <c r="A5" s="23"/>
      <c r="B5" s="24"/>
      <c r="C5" s="24"/>
      <c r="D5" s="24"/>
      <c r="E5" s="24"/>
      <c r="F5" s="24"/>
      <c r="G5" s="24"/>
      <c r="H5" s="24"/>
      <c r="I5" s="66"/>
      <c r="J5" s="69"/>
      <c r="K5" s="24"/>
    </row>
    <row r="6" spans="1:14" s="62" customFormat="1" ht="30" customHeight="1" x14ac:dyDescent="0.25">
      <c r="A6" s="120" t="s">
        <v>1</v>
      </c>
      <c r="B6" s="120" t="s">
        <v>2</v>
      </c>
      <c r="C6" s="120" t="s">
        <v>3</v>
      </c>
      <c r="D6" s="120" t="s">
        <v>4</v>
      </c>
      <c r="E6" s="120" t="s">
        <v>5</v>
      </c>
      <c r="F6" s="120" t="s">
        <v>6</v>
      </c>
      <c r="G6" s="120" t="s">
        <v>58</v>
      </c>
      <c r="H6" s="121" t="s">
        <v>7</v>
      </c>
      <c r="I6" s="121" t="s">
        <v>8</v>
      </c>
      <c r="J6" s="121" t="s">
        <v>9</v>
      </c>
      <c r="K6" s="120" t="s">
        <v>10</v>
      </c>
    </row>
    <row r="7" spans="1:14" ht="31.5" customHeight="1" x14ac:dyDescent="0.25">
      <c r="A7" s="8">
        <v>1</v>
      </c>
      <c r="B7" s="5" t="s">
        <v>59</v>
      </c>
      <c r="C7" s="5" t="s">
        <v>20</v>
      </c>
      <c r="D7" s="5" t="s">
        <v>60</v>
      </c>
      <c r="E7" s="7">
        <v>662922.31000000006</v>
      </c>
      <c r="F7" s="7"/>
      <c r="G7" s="7">
        <f>E7-F7</f>
        <v>662922.31000000006</v>
      </c>
      <c r="H7" s="5" t="s">
        <v>17</v>
      </c>
      <c r="I7" s="67">
        <v>41227</v>
      </c>
      <c r="J7" s="67">
        <v>41396</v>
      </c>
      <c r="K7" s="5"/>
    </row>
    <row r="8" spans="1:14" ht="57.75" customHeight="1" x14ac:dyDescent="0.25">
      <c r="A8" s="8">
        <v>2</v>
      </c>
      <c r="B8" s="9" t="s">
        <v>61</v>
      </c>
      <c r="C8" s="5" t="s">
        <v>12</v>
      </c>
      <c r="D8" s="9" t="s">
        <v>62</v>
      </c>
      <c r="E8" s="7">
        <v>112291.66</v>
      </c>
      <c r="F8" s="7"/>
      <c r="G8" s="7">
        <v>112291.66</v>
      </c>
      <c r="H8" s="5" t="s">
        <v>17</v>
      </c>
      <c r="I8" s="67">
        <v>41016</v>
      </c>
      <c r="J8" s="67">
        <v>40969</v>
      </c>
      <c r="K8" s="5"/>
    </row>
    <row r="9" spans="1:14" ht="45" customHeight="1" x14ac:dyDescent="0.25">
      <c r="A9" s="8">
        <v>3</v>
      </c>
      <c r="B9" s="9" t="s">
        <v>63</v>
      </c>
      <c r="C9" s="9" t="s">
        <v>12</v>
      </c>
      <c r="D9" s="9" t="s">
        <v>64</v>
      </c>
      <c r="E9" s="10">
        <v>132514.04999999999</v>
      </c>
      <c r="F9" s="10"/>
      <c r="G9" s="7">
        <v>0</v>
      </c>
      <c r="H9" s="9" t="s">
        <v>82</v>
      </c>
      <c r="I9" s="68">
        <v>41365</v>
      </c>
      <c r="J9" s="68">
        <v>40952</v>
      </c>
      <c r="K9" s="5"/>
    </row>
    <row r="10" spans="1:14" ht="45" customHeight="1" x14ac:dyDescent="0.25">
      <c r="A10" s="8">
        <v>4</v>
      </c>
      <c r="B10" s="9" t="s">
        <v>65</v>
      </c>
      <c r="C10" s="9" t="s">
        <v>12</v>
      </c>
      <c r="D10" s="9" t="s">
        <v>66</v>
      </c>
      <c r="E10" s="10">
        <v>440361</v>
      </c>
      <c r="F10" s="10"/>
      <c r="G10" s="7">
        <v>0</v>
      </c>
      <c r="H10" s="9" t="s">
        <v>82</v>
      </c>
      <c r="I10" s="68">
        <v>41122</v>
      </c>
      <c r="J10" s="68">
        <v>41192</v>
      </c>
      <c r="K10" s="9"/>
    </row>
    <row r="11" spans="1:14" ht="32.25" customHeight="1" x14ac:dyDescent="0.25">
      <c r="A11" s="8">
        <v>5</v>
      </c>
      <c r="B11" s="9" t="s">
        <v>67</v>
      </c>
      <c r="C11" s="9" t="s">
        <v>12</v>
      </c>
      <c r="D11" s="9" t="s">
        <v>68</v>
      </c>
      <c r="E11" s="10">
        <v>449297.42</v>
      </c>
      <c r="F11" s="10"/>
      <c r="G11" s="7">
        <v>0</v>
      </c>
      <c r="H11" s="9" t="s">
        <v>77</v>
      </c>
      <c r="I11" s="68">
        <v>41122</v>
      </c>
      <c r="J11" s="68">
        <v>41183</v>
      </c>
      <c r="K11" s="9"/>
    </row>
    <row r="12" spans="1:14" ht="36" customHeight="1" x14ac:dyDescent="0.25">
      <c r="A12" s="8">
        <v>6</v>
      </c>
      <c r="B12" s="9" t="s">
        <v>69</v>
      </c>
      <c r="C12" s="9" t="s">
        <v>12</v>
      </c>
      <c r="D12" s="9" t="s">
        <v>70</v>
      </c>
      <c r="E12" s="10">
        <v>246923.68</v>
      </c>
      <c r="F12" s="10"/>
      <c r="G12" s="7">
        <f>E12-F12</f>
        <v>246923.68</v>
      </c>
      <c r="H12" s="9" t="s">
        <v>17</v>
      </c>
      <c r="I12" s="68">
        <v>41091</v>
      </c>
      <c r="J12" s="68">
        <v>41214</v>
      </c>
      <c r="K12" s="9"/>
    </row>
    <row r="13" spans="1:14" ht="54.75" customHeight="1" x14ac:dyDescent="0.25">
      <c r="A13" s="8">
        <v>8</v>
      </c>
      <c r="B13" s="9" t="s">
        <v>71</v>
      </c>
      <c r="C13" s="9" t="s">
        <v>54</v>
      </c>
      <c r="D13" s="9" t="s">
        <v>72</v>
      </c>
      <c r="E13" s="10">
        <v>513170.3</v>
      </c>
      <c r="F13" s="10"/>
      <c r="G13" s="7">
        <v>0</v>
      </c>
      <c r="H13" s="9" t="s">
        <v>77</v>
      </c>
      <c r="I13" s="68">
        <v>41122</v>
      </c>
      <c r="J13" s="68">
        <v>41183</v>
      </c>
      <c r="K13" s="9"/>
    </row>
    <row r="14" spans="1:14" s="65" customFormat="1" ht="39.75" customHeight="1" x14ac:dyDescent="0.2">
      <c r="A14" s="8">
        <v>13</v>
      </c>
      <c r="B14" s="9" t="s">
        <v>73</v>
      </c>
      <c r="C14" s="9" t="s">
        <v>74</v>
      </c>
      <c r="D14" s="5" t="s">
        <v>75</v>
      </c>
      <c r="E14" s="114">
        <v>273000</v>
      </c>
      <c r="F14" s="114"/>
      <c r="G14" s="114">
        <v>273000</v>
      </c>
      <c r="H14" s="5" t="s">
        <v>77</v>
      </c>
      <c r="I14" s="67">
        <v>41000</v>
      </c>
      <c r="J14" s="67">
        <v>41091</v>
      </c>
      <c r="K14" s="5"/>
    </row>
    <row r="15" spans="1:14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4" ht="40.5" customHeight="1" x14ac:dyDescent="0.25">
      <c r="A16" s="13"/>
      <c r="E16" s="25"/>
      <c r="F16" s="25"/>
      <c r="G16" s="25"/>
    </row>
    <row r="17" spans="1:11" ht="23.25" customHeight="1" x14ac:dyDescent="0.25">
      <c r="A17" s="13"/>
      <c r="E17" s="25"/>
      <c r="F17" s="25"/>
      <c r="G17" s="25"/>
    </row>
    <row r="18" spans="1:11" ht="30.75" customHeight="1" x14ac:dyDescent="0.25">
      <c r="A18" s="138" t="s">
        <v>121</v>
      </c>
      <c r="B18" s="138"/>
      <c r="C18" s="138"/>
      <c r="D18" s="139" t="s">
        <v>120</v>
      </c>
      <c r="E18" s="139"/>
      <c r="F18" s="139"/>
      <c r="G18" s="14"/>
      <c r="H18" t="s">
        <v>122</v>
      </c>
    </row>
    <row r="19" spans="1:11" ht="33.75" customHeight="1" x14ac:dyDescent="0.25">
      <c r="A19" s="133" t="s">
        <v>76</v>
      </c>
      <c r="B19" s="133"/>
      <c r="C19" s="133"/>
      <c r="E19" s="70" t="s">
        <v>119</v>
      </c>
      <c r="H19" s="133" t="s">
        <v>57</v>
      </c>
      <c r="I19" s="133"/>
      <c r="J19" s="118"/>
      <c r="K19" s="118"/>
    </row>
    <row r="20" spans="1:11" ht="21" customHeight="1" x14ac:dyDescent="0.25">
      <c r="A20" s="19"/>
      <c r="B20" s="19"/>
    </row>
    <row r="21" spans="1:11" ht="23.25" customHeight="1" x14ac:dyDescent="0.25"/>
    <row r="22" spans="1:11" ht="22.5" customHeight="1" x14ac:dyDescent="0.25"/>
  </sheetData>
  <autoFilter ref="A6:K14" xr:uid="{B8AD4C42-CCC5-40E4-AC60-FAC3BD27F82B}"/>
  <mergeCells count="8">
    <mergeCell ref="A19:C19"/>
    <mergeCell ref="H19:I19"/>
    <mergeCell ref="A2:G2"/>
    <mergeCell ref="H2:N2"/>
    <mergeCell ref="A3:G3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50" fitToHeight="0" orientation="landscape" r:id="rId1"/>
  <headerFooter>
    <oddHeader xml:space="preserve">&amp;R&amp;N de &amp;N
</oddHeader>
  </headerFooter>
  <colBreaks count="1" manualBreakCount="1">
    <brk id="1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EF0BF-06FD-47F7-BD32-C3E3A44C6970}">
  <sheetPr>
    <pageSetUpPr fitToPage="1"/>
  </sheetPr>
  <dimension ref="A2:FNV41"/>
  <sheetViews>
    <sheetView topLeftCell="A9" zoomScaleNormal="100" zoomScaleSheetLayoutView="100" zoomScalePageLayoutView="85" workbookViewId="0">
      <selection activeCell="C4" sqref="C4:J4"/>
    </sheetView>
  </sheetViews>
  <sheetFormatPr baseColWidth="10" defaultRowHeight="15" x14ac:dyDescent="0.25"/>
  <cols>
    <col min="1" max="1" width="5.42578125" style="59" customWidth="1"/>
    <col min="2" max="2" width="5.85546875" style="59" customWidth="1"/>
    <col min="3" max="3" width="21.85546875" customWidth="1"/>
    <col min="4" max="4" width="22.28515625" customWidth="1"/>
    <col min="5" max="5" width="38" customWidth="1"/>
    <col min="6" max="6" width="51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2" spans="1:148" ht="15.75" x14ac:dyDescent="0.25">
      <c r="C2" s="140" t="s">
        <v>90</v>
      </c>
      <c r="D2" s="140"/>
      <c r="E2" s="140"/>
      <c r="F2" s="140"/>
      <c r="G2" s="140"/>
      <c r="H2" s="140"/>
      <c r="I2" s="140"/>
      <c r="J2" s="140"/>
    </row>
    <row r="3" spans="1:148" ht="15" customHeight="1" x14ac:dyDescent="0.25">
      <c r="C3" s="141" t="s">
        <v>128</v>
      </c>
      <c r="D3" s="141"/>
      <c r="E3" s="141"/>
      <c r="F3" s="141"/>
      <c r="G3" s="141"/>
      <c r="H3" s="141"/>
      <c r="I3" s="141"/>
      <c r="J3" s="141"/>
      <c r="K3" s="32"/>
    </row>
    <row r="4" spans="1:148" x14ac:dyDescent="0.25">
      <c r="C4" s="142" t="s">
        <v>180</v>
      </c>
      <c r="D4" s="142"/>
      <c r="E4" s="142"/>
      <c r="F4" s="142"/>
      <c r="G4" s="142"/>
      <c r="H4" s="142"/>
      <c r="I4" s="142"/>
      <c r="J4" s="142"/>
    </row>
    <row r="5" spans="1:148" x14ac:dyDescent="0.25">
      <c r="C5" s="143" t="s">
        <v>181</v>
      </c>
      <c r="D5" s="143"/>
      <c r="E5" s="143"/>
      <c r="F5" s="143"/>
      <c r="G5" s="143"/>
      <c r="H5" s="143"/>
      <c r="I5" s="143"/>
      <c r="J5" s="143"/>
    </row>
    <row r="6" spans="1:148" ht="47.25" customHeight="1" x14ac:dyDescent="0.25">
      <c r="C6" s="29" t="s">
        <v>2</v>
      </c>
      <c r="D6" s="20" t="s">
        <v>117</v>
      </c>
      <c r="E6" s="31" t="s">
        <v>3</v>
      </c>
      <c r="F6" s="29" t="s">
        <v>4</v>
      </c>
      <c r="G6" s="29" t="s">
        <v>5</v>
      </c>
      <c r="H6" s="29" t="s">
        <v>6</v>
      </c>
      <c r="I6" s="29" t="s">
        <v>58</v>
      </c>
      <c r="J6" s="20" t="s">
        <v>10</v>
      </c>
    </row>
    <row r="7" spans="1:148" ht="43.5" customHeight="1" x14ac:dyDescent="0.25">
      <c r="A7" s="35" t="s">
        <v>102</v>
      </c>
      <c r="B7" s="35">
        <v>1</v>
      </c>
      <c r="C7" s="2" t="str">
        <f>'[1]C X P - JUNIO- 2022'!C6</f>
        <v>CONTRATO 001/14</v>
      </c>
      <c r="D7" s="116">
        <f>'[1]C X P - JUNIO- 2022'!J6</f>
        <v>41275</v>
      </c>
      <c r="E7" s="73" t="str">
        <f>'[1]C X P - JUNIO- 2022'!D6</f>
        <v>IDIAF</v>
      </c>
      <c r="F7" s="60" t="str">
        <f>'[1]C X P - JUNIO- 2022'!E6</f>
        <v>Validación de Tecnologia para Incrementar la Pruductividad de la Batata</v>
      </c>
      <c r="G7" s="60">
        <f>'[1]C X P - JUNIO- 2022'!F6</f>
        <v>117554.35</v>
      </c>
      <c r="H7" s="60">
        <f>'[1]C X P - JUNIO- 2022'!G6</f>
        <v>0</v>
      </c>
      <c r="I7" s="71">
        <f>'[1]C X P - JUNIO- 2022'!H6</f>
        <v>117554.35</v>
      </c>
      <c r="J7" s="61"/>
      <c r="K7" s="17"/>
    </row>
    <row r="8" spans="1:148" ht="38.25" customHeight="1" x14ac:dyDescent="0.25">
      <c r="A8" s="35" t="s">
        <v>102</v>
      </c>
      <c r="B8" s="35">
        <v>2</v>
      </c>
      <c r="C8" s="2" t="str">
        <f>'[1]C X P - JUNIO- 2022'!C7</f>
        <v>CONTRATO 012/14</v>
      </c>
      <c r="D8" s="116">
        <f>'[1]C X P - JUNIO- 2022'!J7</f>
        <v>41275</v>
      </c>
      <c r="E8" s="73" t="str">
        <f>'[1]C X P - JUNIO- 2022'!D7</f>
        <v>IDIAF</v>
      </c>
      <c r="F8" s="60" t="str">
        <f>'[1]C X P - JUNIO- 2022'!E7</f>
        <v xml:space="preserve">Desarrollo y validación de los Cultivares de Lechoza Roja para el Mercado de Exportación. </v>
      </c>
      <c r="G8" s="60">
        <f>'[1]C X P - JUNIO- 2022'!F7</f>
        <v>439041.4</v>
      </c>
      <c r="H8" s="60">
        <f>'[1]C X P - JUNIO- 2022'!G7</f>
        <v>0</v>
      </c>
      <c r="I8" s="71">
        <f>'[1]C X P - JUNIO- 2022'!H7</f>
        <v>439041.4</v>
      </c>
      <c r="J8" s="1"/>
      <c r="K8" s="17"/>
    </row>
    <row r="9" spans="1:148" ht="39" customHeight="1" x14ac:dyDescent="0.25">
      <c r="A9" s="35" t="s">
        <v>102</v>
      </c>
      <c r="B9" s="35">
        <v>5</v>
      </c>
      <c r="C9" s="2" t="str">
        <f>'[1]C X P - JUNIO- 2022'!C8</f>
        <v>CONTRATO 009/13</v>
      </c>
      <c r="D9" s="116">
        <f>'[1]C X P - JUNIO- 2022'!J8</f>
        <v>41345</v>
      </c>
      <c r="E9" s="73" t="str">
        <f>'[1]C X P - JUNIO- 2022'!D8</f>
        <v>IDIAF</v>
      </c>
      <c r="F9" s="60" t="str">
        <f>'[1]C X P - JUNIO- 2022'!E8</f>
        <v>Generecion y Validacion de Tecnologias Sostenible para la  Nutricion Organica de Banano en  Azua.</v>
      </c>
      <c r="G9" s="60">
        <f>'[1]C X P - JUNIO- 2022'!F8</f>
        <v>122657.41</v>
      </c>
      <c r="H9" s="60">
        <f>'[1]C X P - JUNIO- 2022'!G8</f>
        <v>0</v>
      </c>
      <c r="I9" s="71">
        <f>'[1]C X P - JUNIO- 2022'!H8</f>
        <v>122657.41</v>
      </c>
      <c r="J9" s="1"/>
      <c r="K9" s="17"/>
    </row>
    <row r="10" spans="1:148" ht="33" customHeight="1" x14ac:dyDescent="0.25">
      <c r="A10" s="35" t="s">
        <v>102</v>
      </c>
      <c r="B10" s="35">
        <v>13</v>
      </c>
      <c r="C10" s="2" t="str">
        <f>'[1]C X P - JUNIO- 2022'!C9</f>
        <v>CONTRATO 009/2014</v>
      </c>
      <c r="D10" s="116">
        <f>'[1]C X P - JUNIO- 2022'!J9</f>
        <v>0</v>
      </c>
      <c r="E10" s="73" t="str">
        <f>'[1]C X P - JUNIO- 2022'!D9</f>
        <v>IDIAF</v>
      </c>
      <c r="F10" s="60" t="str">
        <f>'[1]C X P - JUNIO- 2022'!E9</f>
        <v>Comportamiento Varietal de Tomate y Ajies frente a las principales plagas artopodas en ambiente protegido.</v>
      </c>
      <c r="G10" s="60">
        <f>'[1]C X P - JUNIO- 2022'!F9</f>
        <v>204087.86</v>
      </c>
      <c r="H10" s="60">
        <f>'[1]C X P - JUNIO- 2022'!G9</f>
        <v>0</v>
      </c>
      <c r="I10" s="71">
        <f>'[1]C X P - JUNIO- 2022'!H9</f>
        <v>204087.86</v>
      </c>
      <c r="J10" s="1"/>
      <c r="K10" s="17"/>
    </row>
    <row r="11" spans="1:148" ht="36" customHeight="1" x14ac:dyDescent="0.25">
      <c r="A11" s="35" t="s">
        <v>102</v>
      </c>
      <c r="B11" s="35">
        <v>8</v>
      </c>
      <c r="C11" s="2" t="str">
        <f>'[1]C X P - JUNIO- 2022'!C10</f>
        <v>CONTRATO 008/14</v>
      </c>
      <c r="D11" s="116" t="str">
        <f>'[1]C X P - JUNIO- 2022'!J10</f>
        <v>01/15/2014</v>
      </c>
      <c r="E11" s="73" t="str">
        <f>'[1]C X P - JUNIO- 2022'!D10</f>
        <v>ISA</v>
      </c>
      <c r="F11" s="60" t="str">
        <f>'[1]C X P - JUNIO- 2022'!E10</f>
        <v>Evaluacion de secadora solar tipo Martinez Pinillo para madera en el Proyecto Restauración.</v>
      </c>
      <c r="G11" s="60">
        <f>'[1]C X P - JUNIO- 2022'!F10</f>
        <v>269297</v>
      </c>
      <c r="H11" s="60">
        <f>'[1]C X P - JUNIO- 2022'!G10</f>
        <v>0</v>
      </c>
      <c r="I11" s="71">
        <f>'[1]C X P - JUNIO- 2022'!H10</f>
        <v>269297</v>
      </c>
      <c r="J11" s="1"/>
      <c r="K11" s="17"/>
    </row>
    <row r="12" spans="1:148" ht="22.5" customHeight="1" x14ac:dyDescent="0.25">
      <c r="A12" s="35" t="s">
        <v>106</v>
      </c>
      <c r="B12" s="35">
        <v>18</v>
      </c>
      <c r="C12" s="2" t="str">
        <f>'[1]C X P - JUNIO- 2022'!C11</f>
        <v>CONTRATO 017/13</v>
      </c>
      <c r="D12" s="116">
        <f>'[1]C X P - JUNIO- 2022'!J11</f>
        <v>41395</v>
      </c>
      <c r="E12" s="73" t="str">
        <f>'[1]C X P - JUNIO- 2022'!D11</f>
        <v>INTEC</v>
      </c>
      <c r="F12" s="60" t="str">
        <f>'[1]C X P - JUNIO- 2022'!E11</f>
        <v>Cambio Uso de tierra Cuenca Rio Inoa.</v>
      </c>
      <c r="G12" s="60">
        <f>'[1]C X P - JUNIO- 2022'!F11</f>
        <v>260842</v>
      </c>
      <c r="H12" s="60">
        <f>'[1]C X P - JUNIO- 2022'!G11</f>
        <v>0</v>
      </c>
      <c r="I12" s="71">
        <f>'[1]C X P - JUNIO- 2022'!H11</f>
        <v>260842</v>
      </c>
      <c r="J12" s="1"/>
      <c r="K12" s="17"/>
    </row>
    <row r="13" spans="1:148" ht="24.75" customHeight="1" x14ac:dyDescent="0.25">
      <c r="A13" s="35" t="s">
        <v>102</v>
      </c>
      <c r="B13" s="35" t="s">
        <v>92</v>
      </c>
      <c r="C13" s="2" t="str">
        <f>'[1]C X P - JUNIO- 2022'!C12</f>
        <v>CONTRATO  065/13</v>
      </c>
      <c r="D13" s="116">
        <f>'[1]C X P - JUNIO- 2022'!J12</f>
        <v>41442</v>
      </c>
      <c r="E13" s="73" t="str">
        <f>'[1]C X P - JUNIO- 2022'!D12</f>
        <v>UNIVERSIDA APEC</v>
      </c>
      <c r="F13" s="60" t="str">
        <f>'[1]C X P - JUNIO- 2022'!E12</f>
        <v>Desarrollo de un Sistema Hidromotriz no Convensional.</v>
      </c>
      <c r="G13" s="60">
        <f>'[1]C X P - JUNIO- 2022'!F12</f>
        <v>175061.25</v>
      </c>
      <c r="H13" s="60">
        <f>'[1]C X P - JUNIO- 2022'!G12</f>
        <v>0</v>
      </c>
      <c r="I13" s="71">
        <f>'[1]C X P - JUNIO- 2022'!H12</f>
        <v>175061.25</v>
      </c>
      <c r="J13" s="1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</row>
    <row r="14" spans="1:148" s="30" customFormat="1" ht="24.75" customHeight="1" x14ac:dyDescent="0.25">
      <c r="A14" s="57" t="s">
        <v>93</v>
      </c>
      <c r="B14" s="57" t="s">
        <v>93</v>
      </c>
      <c r="C14" s="2" t="str">
        <f>'[1]C X P - JUNIO- 2022'!C13</f>
        <v>CONTRATO 029/14</v>
      </c>
      <c r="D14" s="116">
        <f>'[1]C X P - JUNIO- 2022'!J13</f>
        <v>41792</v>
      </c>
      <c r="E14" s="73" t="str">
        <f>'[1]C X P - JUNIO- 2022'!D13</f>
        <v>PAULA VIRGINIA PEREZ PEREZ</v>
      </c>
      <c r="F14" s="60" t="str">
        <f>'[1]C X P - JUNIO- 2022'!E13</f>
        <v>Doctorado en Empaque, Universidad de Michigan.</v>
      </c>
      <c r="G14" s="60">
        <f>'[1]C X P - JUNIO- 2022'!F13</f>
        <v>176242.32</v>
      </c>
      <c r="H14" s="60">
        <f>'[1]C X P - JUNIO- 2022'!G13</f>
        <v>0</v>
      </c>
      <c r="I14" s="71">
        <f>'[1]C X P - JUNIO- 2022'!H13</f>
        <v>176242.32</v>
      </c>
      <c r="J14" s="1"/>
      <c r="K14" s="17"/>
    </row>
    <row r="15" spans="1:148" s="30" customFormat="1" ht="31.5" customHeight="1" x14ac:dyDescent="0.25">
      <c r="A15" s="57" t="s">
        <v>93</v>
      </c>
      <c r="B15" s="57" t="s">
        <v>93</v>
      </c>
      <c r="C15" s="2" t="str">
        <f>'[1]C X P - JUNIO- 2022'!C14</f>
        <v>CONTRATO 030/14</v>
      </c>
      <c r="D15" s="116">
        <f>'[1]C X P - JUNIO- 2022'!J14</f>
        <v>41789</v>
      </c>
      <c r="E15" s="73" t="str">
        <f>'[1]C X P - JUNIO- 2022'!D14</f>
        <v>NINOSKA JOSEFINA GOMEZ GANAO</v>
      </c>
      <c r="F15" s="60" t="str">
        <f>'[1]C X P - JUNIO- 2022'!E14</f>
        <v>Maestria en Crop Sciences en alemania</v>
      </c>
      <c r="G15" s="60">
        <f>'[1]C X P - JUNIO- 2022'!F14</f>
        <v>47080</v>
      </c>
      <c r="H15" s="60">
        <f>'[1]C X P - JUNIO- 2022'!G14</f>
        <v>0</v>
      </c>
      <c r="I15" s="71">
        <f>'[1]C X P - JUNIO- 2022'!H14</f>
        <v>47080</v>
      </c>
      <c r="J15" s="1"/>
      <c r="K15" s="17"/>
    </row>
    <row r="16" spans="1:148" s="30" customFormat="1" ht="33.75" customHeight="1" x14ac:dyDescent="0.25">
      <c r="A16" s="57" t="s">
        <v>93</v>
      </c>
      <c r="B16" s="57" t="s">
        <v>93</v>
      </c>
      <c r="C16" s="2" t="str">
        <f>'[1]C X P - JUNIO- 2022'!C15</f>
        <v>CONTRATO 031/14</v>
      </c>
      <c r="D16" s="116">
        <f>'[1]C X P - JUNIO- 2022'!J15</f>
        <v>41792</v>
      </c>
      <c r="E16" s="73" t="str">
        <f>'[1]C X P - JUNIO- 2022'!D15</f>
        <v>JENNY ROSA ELVIRA RODRIGUEZ JIMENEZ</v>
      </c>
      <c r="F16" s="60" t="str">
        <f>'[1]C X P - JUNIO- 2022'!E15</f>
        <v>Doctorado en Ciencias con acentuación en Acentuación en Alimentos, Mexico.</v>
      </c>
      <c r="G16" s="60">
        <f>'[1]C X P - JUNIO- 2022'!F15</f>
        <v>31299</v>
      </c>
      <c r="H16" s="60">
        <f>'[1]C X P - JUNIO- 2022'!G15</f>
        <v>0</v>
      </c>
      <c r="I16" s="71">
        <f>'[1]C X P - JUNIO- 2022'!H15</f>
        <v>31299</v>
      </c>
      <c r="J16" s="1"/>
      <c r="K16" s="17"/>
    </row>
    <row r="17" spans="1:4442" ht="24.75" customHeight="1" x14ac:dyDescent="0.25">
      <c r="A17" s="57" t="s">
        <v>93</v>
      </c>
      <c r="B17" s="57" t="s">
        <v>93</v>
      </c>
      <c r="C17" s="2" t="str">
        <f>'[1]C X P - JUNIO- 2022'!C16</f>
        <v>CONTRATO 033/14</v>
      </c>
      <c r="D17" s="116">
        <f>'[1]C X P - JUNIO- 2022'!J16</f>
        <v>41792</v>
      </c>
      <c r="E17" s="73" t="str">
        <f>'[1]C X P - JUNIO- 2022'!D16</f>
        <v>JOSUE DE LOS RIOS MERA</v>
      </c>
      <c r="F17" s="60" t="str">
        <f>'[1]C X P - JUNIO- 2022'!E16</f>
        <v>Master en Crop sciences</v>
      </c>
      <c r="G17" s="60">
        <f>'[1]C X P - JUNIO- 2022'!F16</f>
        <v>47080</v>
      </c>
      <c r="H17" s="60">
        <f>'[1]C X P - JUNIO- 2022'!G16</f>
        <v>0</v>
      </c>
      <c r="I17" s="71">
        <f>'[1]C X P - JUNIO- 2022'!H16</f>
        <v>47080</v>
      </c>
      <c r="J17" s="1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</row>
    <row r="18" spans="1:4442" ht="30.75" customHeight="1" x14ac:dyDescent="0.25">
      <c r="A18" s="57" t="s">
        <v>93</v>
      </c>
      <c r="B18" s="57" t="s">
        <v>93</v>
      </c>
      <c r="C18" s="2" t="str">
        <f>'[1]C X P - JUNIO- 2022'!C17</f>
        <v>CONTRATO 034/14</v>
      </c>
      <c r="D18" s="116">
        <f>'[1]C X P - JUNIO- 2022'!J17</f>
        <v>41796</v>
      </c>
      <c r="E18" s="73" t="str">
        <f>'[1]C X P - JUNIO- 2022'!D17</f>
        <v>LAURA GLENYS POLANCO FLORIAN</v>
      </c>
      <c r="F18" s="60" t="str">
        <f>'[1]C X P - JUNIO- 2022'!E17</f>
        <v>PhD en Ciencias en Ecologia de Manejo y Sistemas Tropicales</v>
      </c>
      <c r="G18" s="60">
        <f>'[1]C X P - JUNIO- 2022'!F17</f>
        <v>55274.31</v>
      </c>
      <c r="H18" s="60">
        <f>'[1]C X P - JUNIO- 2022'!G17</f>
        <v>0</v>
      </c>
      <c r="I18" s="71">
        <f>'[1]C X P - JUNIO- 2022'!H17</f>
        <v>55274.31</v>
      </c>
      <c r="J18" s="1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</row>
    <row r="19" spans="1:4442" ht="45" customHeight="1" x14ac:dyDescent="0.25">
      <c r="A19" s="57" t="s">
        <v>93</v>
      </c>
      <c r="B19" s="57" t="s">
        <v>93</v>
      </c>
      <c r="C19" s="2" t="str">
        <f>'[1]C X P - JUNIO- 2022'!C18</f>
        <v>CONTRATO 036/14</v>
      </c>
      <c r="D19" s="116">
        <f>'[1]C X P - JUNIO- 2022'!J18</f>
        <v>41794</v>
      </c>
      <c r="E19" s="73" t="str">
        <f>'[1]C X P - JUNIO- 2022'!D18</f>
        <v>SILFRANY RAFAEL OVALLES ESTRELLA</v>
      </c>
      <c r="F19" s="60" t="str">
        <f>'[1]C X P - JUNIO- 2022'!E18</f>
        <v>Maestria en Industria Pecuaria Mencion Nutrición Animal, Universidad de Puerto Rico, Mayaguez.</v>
      </c>
      <c r="G19" s="60">
        <f>'[1]C X P - JUNIO- 2022'!F18</f>
        <v>51954.7</v>
      </c>
      <c r="H19" s="60">
        <f>'[1]C X P - JUNIO- 2022'!G18</f>
        <v>0</v>
      </c>
      <c r="I19" s="71">
        <f>'[1]C X P - JUNIO- 2022'!H18</f>
        <v>51954.7</v>
      </c>
      <c r="J19" s="1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</row>
    <row r="20" spans="1:4442" ht="30.75" customHeight="1" x14ac:dyDescent="0.25">
      <c r="A20" s="57" t="s">
        <v>93</v>
      </c>
      <c r="B20" s="57" t="s">
        <v>93</v>
      </c>
      <c r="C20" s="2" t="str">
        <f>'[1]C X P - JUNIO- 2022'!C19</f>
        <v>CONTRATO 044/14</v>
      </c>
      <c r="D20" s="116">
        <f>'[1]C X P - JUNIO- 2022'!J19</f>
        <v>41835</v>
      </c>
      <c r="E20" s="73" t="str">
        <f>'[1]C X P - JUNIO- 2022'!D19</f>
        <v>ANA ALTAGRACIA RODRIGUEZ TORRES</v>
      </c>
      <c r="F20" s="60" t="str">
        <f>'[1]C X P - JUNIO- 2022'!E19</f>
        <v>Maestria en Tecnologia de Granos y Semillas</v>
      </c>
      <c r="G20" s="60">
        <f>'[1]C X P - JUNIO- 2022'!F19</f>
        <v>133077.32999999999</v>
      </c>
      <c r="H20" s="60">
        <f>'[1]C X P - JUNIO- 2022'!G19</f>
        <v>0</v>
      </c>
      <c r="I20" s="71">
        <f>'[1]C X P - JUNIO- 2022'!H19</f>
        <v>133077.32999999999</v>
      </c>
      <c r="J20" s="1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</row>
    <row r="21" spans="1:4442" ht="28.5" customHeight="1" x14ac:dyDescent="0.25">
      <c r="A21" s="57" t="s">
        <v>93</v>
      </c>
      <c r="B21" s="57" t="s">
        <v>93</v>
      </c>
      <c r="C21" s="2" t="str">
        <f>'[1]C X P - JUNIO- 2022'!C20</f>
        <v>CONTRATO 045/14</v>
      </c>
      <c r="D21" s="116">
        <f>'[1]C X P - JUNIO- 2022'!J20</f>
        <v>41834</v>
      </c>
      <c r="E21" s="73" t="str">
        <f>'[1]C X P - JUNIO- 2022'!D20</f>
        <v>FELIPE ELMY ERNESTO PEGUERO PEREZ</v>
      </c>
      <c r="F21" s="60" t="str">
        <f>'[1]C X P - JUNIO- 2022'!E20</f>
        <v>PhD en Economia Agricola, Universidad de Luisiana, EE.UU.</v>
      </c>
      <c r="G21" s="60">
        <f>'[1]C X P - JUNIO- 2022'!F20</f>
        <v>18850</v>
      </c>
      <c r="H21" s="60">
        <f>'[1]C X P - JUNIO- 2022'!G20</f>
        <v>0</v>
      </c>
      <c r="I21" s="71">
        <f>'[1]C X P - JUNIO- 2022'!H20</f>
        <v>18850</v>
      </c>
      <c r="J21" s="1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</row>
    <row r="22" spans="1:4442" ht="43.5" customHeight="1" x14ac:dyDescent="0.25">
      <c r="A22" s="35" t="s">
        <v>94</v>
      </c>
      <c r="B22" s="57" t="s">
        <v>95</v>
      </c>
      <c r="C22" s="2" t="str">
        <f>'[1]C X P - JUNIO- 2022'!C21</f>
        <v>CONTRATO 021-2017</v>
      </c>
      <c r="D22" s="116">
        <f>'[1]C X P - JUNIO- 2022'!J21</f>
        <v>43052</v>
      </c>
      <c r="E22" s="73" t="str">
        <f>'[1]C X P - JUNIO- 2022'!D21</f>
        <v>ANGEL FERN. PEGUERO AGRAMONTE</v>
      </c>
      <c r="F22" s="60" t="str">
        <f>'[1]C X P - JUNIO- 2022'!E21</f>
        <v>P/realizacion deLicenciatura en Contabilidad en la Fundacion Educativa Oriental, INC.</v>
      </c>
      <c r="G22" s="60">
        <f>'[1]C X P - JUNIO- 2022'!F21</f>
        <v>21300</v>
      </c>
      <c r="H22" s="60">
        <f>'[1]C X P - JUNIO- 2022'!G21</f>
        <v>0</v>
      </c>
      <c r="I22" s="71">
        <v>8050</v>
      </c>
      <c r="J22" s="1"/>
      <c r="K22" s="17"/>
    </row>
    <row r="23" spans="1:4442" s="30" customFormat="1" ht="36.950000000000003" customHeight="1" x14ac:dyDescent="0.25">
      <c r="A23" s="57" t="s">
        <v>94</v>
      </c>
      <c r="B23" s="57" t="s">
        <v>95</v>
      </c>
      <c r="C23" s="2" t="str">
        <f>'[1]C X P - JUNIO- 2022'!C23</f>
        <v>CONTRATO 017-2019</v>
      </c>
      <c r="D23" s="116">
        <f>'[1]C X P - JUNIO- 2022'!J23</f>
        <v>43717</v>
      </c>
      <c r="E23" s="73" t="str">
        <f>'[1]C X P - JUNIO- 2022'!D23</f>
        <v>JULIA JOSEFINA ROSARIO BARRERA</v>
      </c>
      <c r="F23" s="60" t="str">
        <f>'[1]C X P - JUNIO- 2022'!E23</f>
        <v>P/cursar la Licenciatura en "Psicología Industrial" en la Universidad Abierta para Adultos - UAPA.</v>
      </c>
      <c r="G23" s="60">
        <f>'[1]C X P - JUNIO- 2022'!F23</f>
        <v>90102.5</v>
      </c>
      <c r="H23" s="60">
        <f>'[1]C X P - JUNIO- 2022'!G23</f>
        <v>0</v>
      </c>
      <c r="I23" s="71">
        <v>50452.5</v>
      </c>
      <c r="J23" s="1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</row>
    <row r="24" spans="1:4442" s="30" customFormat="1" ht="33.75" customHeight="1" x14ac:dyDescent="0.25">
      <c r="A24" s="57"/>
      <c r="B24" s="57"/>
      <c r="C24" s="2" t="s">
        <v>157</v>
      </c>
      <c r="D24" s="116">
        <v>44722</v>
      </c>
      <c r="E24" s="73" t="s">
        <v>158</v>
      </c>
      <c r="F24" s="60" t="s">
        <v>159</v>
      </c>
      <c r="G24" s="60"/>
      <c r="H24" s="60"/>
      <c r="I24" s="71">
        <v>720000</v>
      </c>
      <c r="J24" s="1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</row>
    <row r="25" spans="1:4442" s="30" customFormat="1" ht="38.25" customHeight="1" x14ac:dyDescent="0.25">
      <c r="A25" s="57"/>
      <c r="B25" s="57"/>
      <c r="C25" s="2" t="s">
        <v>125</v>
      </c>
      <c r="D25" s="4">
        <v>44409</v>
      </c>
      <c r="E25" s="15" t="s">
        <v>123</v>
      </c>
      <c r="F25" s="73" t="s">
        <v>126</v>
      </c>
      <c r="G25" s="60"/>
      <c r="H25" s="60"/>
      <c r="I25" s="3">
        <v>0</v>
      </c>
      <c r="J25" s="38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</row>
    <row r="26" spans="1:4442" s="30" customFormat="1" ht="39.75" customHeight="1" x14ac:dyDescent="0.25">
      <c r="A26" s="57"/>
      <c r="B26" s="57"/>
      <c r="C26" s="2" t="s">
        <v>145</v>
      </c>
      <c r="D26" s="72">
        <v>44833</v>
      </c>
      <c r="E26" s="15" t="s">
        <v>154</v>
      </c>
      <c r="F26" s="73" t="s">
        <v>136</v>
      </c>
      <c r="G26" s="60"/>
      <c r="H26" s="60"/>
      <c r="I26" s="117">
        <v>64800</v>
      </c>
      <c r="J26" s="38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</row>
    <row r="27" spans="1:4442" s="30" customFormat="1" ht="57" customHeight="1" x14ac:dyDescent="0.25">
      <c r="A27" s="57"/>
      <c r="B27" s="57"/>
      <c r="C27" s="2" t="s">
        <v>144</v>
      </c>
      <c r="D27" s="4">
        <v>44846</v>
      </c>
      <c r="E27" s="15" t="s">
        <v>124</v>
      </c>
      <c r="F27" s="73" t="s">
        <v>140</v>
      </c>
      <c r="G27" s="60"/>
      <c r="H27" s="60"/>
      <c r="I27" s="3">
        <v>1600000</v>
      </c>
      <c r="J27" s="38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</row>
    <row r="28" spans="1:4442" s="30" customFormat="1" ht="45.75" customHeight="1" x14ac:dyDescent="0.25">
      <c r="A28" s="57"/>
      <c r="B28" s="57"/>
      <c r="C28" s="2" t="s">
        <v>139</v>
      </c>
      <c r="D28" s="4">
        <v>44841</v>
      </c>
      <c r="E28" s="15" t="s">
        <v>137</v>
      </c>
      <c r="F28" s="73" t="s">
        <v>138</v>
      </c>
      <c r="G28" s="60"/>
      <c r="H28" s="60"/>
      <c r="I28" s="3">
        <v>281795.40000000002</v>
      </c>
      <c r="J28" s="38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</row>
    <row r="29" spans="1:4442" s="30" customFormat="1" ht="36.75" customHeight="1" x14ac:dyDescent="0.25">
      <c r="A29" s="57"/>
      <c r="B29" s="57"/>
      <c r="C29" s="2" t="s">
        <v>141</v>
      </c>
      <c r="D29" s="4">
        <v>44848</v>
      </c>
      <c r="E29" s="15" t="s">
        <v>142</v>
      </c>
      <c r="F29" s="73" t="s">
        <v>143</v>
      </c>
      <c r="G29" s="60"/>
      <c r="H29" s="60"/>
      <c r="I29" s="3">
        <v>219028.51</v>
      </c>
      <c r="J29" s="38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</row>
    <row r="30" spans="1:4442" s="30" customFormat="1" ht="33" customHeight="1" x14ac:dyDescent="0.25">
      <c r="A30" s="57"/>
      <c r="B30" s="57"/>
      <c r="C30" s="2" t="s">
        <v>147</v>
      </c>
      <c r="D30" s="4">
        <v>44872</v>
      </c>
      <c r="E30" s="15" t="s">
        <v>146</v>
      </c>
      <c r="F30" s="73" t="s">
        <v>150</v>
      </c>
      <c r="G30" s="60"/>
      <c r="H30" s="60"/>
      <c r="I30" s="3">
        <v>0</v>
      </c>
      <c r="J30" s="38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</row>
    <row r="31" spans="1:4442" s="30" customFormat="1" ht="32.25" customHeight="1" x14ac:dyDescent="0.25">
      <c r="A31" s="57"/>
      <c r="B31" s="57"/>
      <c r="C31" s="2" t="s">
        <v>148</v>
      </c>
      <c r="D31" s="4">
        <v>44889</v>
      </c>
      <c r="E31" s="15" t="s">
        <v>149</v>
      </c>
      <c r="F31" s="73" t="s">
        <v>151</v>
      </c>
      <c r="G31" s="60"/>
      <c r="H31" s="60"/>
      <c r="I31" s="3">
        <v>55696</v>
      </c>
      <c r="J31" s="38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</row>
    <row r="32" spans="1:4442" s="30" customFormat="1" ht="35.25" customHeight="1" x14ac:dyDescent="0.25">
      <c r="A32" s="57"/>
      <c r="B32" s="57"/>
      <c r="C32" s="2" t="s">
        <v>164</v>
      </c>
      <c r="D32" s="4">
        <v>44904</v>
      </c>
      <c r="E32" s="15" t="s">
        <v>169</v>
      </c>
      <c r="F32" s="73" t="s">
        <v>172</v>
      </c>
      <c r="G32" s="60"/>
      <c r="H32" s="60"/>
      <c r="I32" s="3">
        <v>6390450.6500000004</v>
      </c>
      <c r="J32" s="38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</row>
    <row r="33" spans="1:4442" s="30" customFormat="1" ht="41.25" customHeight="1" x14ac:dyDescent="0.25">
      <c r="A33" s="57"/>
      <c r="B33" s="57"/>
      <c r="C33" s="2" t="s">
        <v>165</v>
      </c>
      <c r="D33" s="4">
        <v>44907</v>
      </c>
      <c r="E33" s="15" t="s">
        <v>166</v>
      </c>
      <c r="F33" s="73" t="s">
        <v>167</v>
      </c>
      <c r="G33" s="60"/>
      <c r="H33" s="60"/>
      <c r="I33" s="3">
        <v>3835404</v>
      </c>
      <c r="J33" s="38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</row>
    <row r="34" spans="1:4442" s="30" customFormat="1" ht="42" customHeight="1" x14ac:dyDescent="0.25">
      <c r="A34" s="57"/>
      <c r="B34" s="57"/>
      <c r="C34" s="2" t="s">
        <v>173</v>
      </c>
      <c r="D34" s="4"/>
      <c r="E34" s="15" t="s">
        <v>176</v>
      </c>
      <c r="F34" s="73" t="s">
        <v>175</v>
      </c>
      <c r="G34" s="60"/>
      <c r="H34" s="60"/>
      <c r="I34" s="3">
        <v>0</v>
      </c>
      <c r="J34" s="38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</row>
    <row r="35" spans="1:4442" s="30" customFormat="1" ht="44.25" customHeight="1" x14ac:dyDescent="0.25">
      <c r="A35" s="57"/>
      <c r="B35" s="57"/>
      <c r="C35" s="2"/>
      <c r="D35" s="4"/>
      <c r="E35" s="22"/>
      <c r="F35" s="20" t="s">
        <v>55</v>
      </c>
      <c r="G35" s="21">
        <f>SUM(G7:G23)</f>
        <v>2260801.4300000002</v>
      </c>
      <c r="H35" s="21">
        <f>SUM(H7:H23)</f>
        <v>0</v>
      </c>
      <c r="I35" s="21">
        <f>SUM(I7:I34)</f>
        <v>15375075.99</v>
      </c>
      <c r="J35" s="1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</row>
    <row r="36" spans="1:4442" ht="48" customHeight="1" x14ac:dyDescent="0.25">
      <c r="C36" s="26"/>
      <c r="D36" s="28"/>
      <c r="E36" s="26"/>
      <c r="F36" s="26"/>
      <c r="G36" s="27"/>
      <c r="H36" s="27"/>
      <c r="I36" s="27"/>
      <c r="J36" s="64"/>
      <c r="K36" s="17"/>
    </row>
    <row r="37" spans="1:4442" ht="25.5" customHeight="1" x14ac:dyDescent="0.25">
      <c r="C37" s="43" t="s">
        <v>130</v>
      </c>
      <c r="D37" s="63"/>
      <c r="E37" s="26"/>
      <c r="F37" s="43" t="s">
        <v>56</v>
      </c>
      <c r="G37" s="27"/>
      <c r="H37" s="27"/>
      <c r="I37" s="27"/>
      <c r="J37" s="144" t="s">
        <v>57</v>
      </c>
      <c r="K37" s="63"/>
    </row>
    <row r="38" spans="1:4442" x14ac:dyDescent="0.25">
      <c r="J38" s="144"/>
      <c r="K38" s="17"/>
    </row>
    <row r="39" spans="1:4442" x14ac:dyDescent="0.25">
      <c r="C39" s="36"/>
      <c r="K39" s="17"/>
    </row>
    <row r="40" spans="1:4442" ht="8.25" customHeight="1" x14ac:dyDescent="0.25">
      <c r="C40" s="16"/>
      <c r="K40" s="17"/>
    </row>
    <row r="41" spans="1:4442" x14ac:dyDescent="0.25">
      <c r="C41" s="16"/>
      <c r="K41" s="17"/>
    </row>
  </sheetData>
  <autoFilter ref="A6:FNV35" xr:uid="{534C5458-BD39-4344-A789-9905CBCFA21C}"/>
  <mergeCells count="5">
    <mergeCell ref="C2:J2"/>
    <mergeCell ref="C3:J3"/>
    <mergeCell ref="C4:J4"/>
    <mergeCell ref="C5:J5"/>
    <mergeCell ref="J37:J38"/>
  </mergeCells>
  <printOptions horizontalCentered="1"/>
  <pageMargins left="0.70866141732283472" right="0.70866141732283472" top="0.74803149606299213" bottom="0.74803149606299213" header="0.31496062992125984" footer="0.31496062992125984"/>
  <pageSetup scale="68" fitToHeight="0" orientation="landscape" r:id="rId1"/>
  <headerFooter scaleWithDoc="0">
    <oddHeader>&amp;R&amp;P de &amp;N</oddHeader>
  </headerFooter>
  <rowBreaks count="1" manualBreakCount="1">
    <brk id="21" min="2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88015-AB2A-4897-810E-8399BCD4B868}">
  <dimension ref="A1:FRP79"/>
  <sheetViews>
    <sheetView tabSelected="1" topLeftCell="A25" zoomScale="70" zoomScaleNormal="70" zoomScaleSheetLayoutView="70" zoomScalePageLayoutView="70" workbookViewId="0">
      <selection activeCell="C28" sqref="C28"/>
    </sheetView>
  </sheetViews>
  <sheetFormatPr baseColWidth="10" defaultRowHeight="15" x14ac:dyDescent="0.25"/>
  <cols>
    <col min="1" max="1" width="27.85546875" customWidth="1"/>
    <col min="2" max="2" width="42.42578125" customWidth="1"/>
    <col min="3" max="3" width="64.140625" customWidth="1"/>
    <col min="4" max="4" width="22.28515625" customWidth="1"/>
    <col min="5" max="5" width="21.42578125" customWidth="1"/>
    <col min="6" max="6" width="20.85546875" customWidth="1"/>
    <col min="7" max="7" width="22.42578125" customWidth="1"/>
    <col min="8" max="8" width="20" customWidth="1"/>
    <col min="9" max="9" width="18" customWidth="1"/>
    <col min="10" max="10" width="25" style="13" customWidth="1"/>
    <col min="11" max="11" width="16.7109375" customWidth="1"/>
    <col min="12" max="12" width="14.42578125" customWidth="1"/>
  </cols>
  <sheetData>
    <row r="1" spans="1:246" ht="15.75" customHeight="1" x14ac:dyDescent="0.25">
      <c r="A1" s="145" t="s">
        <v>90</v>
      </c>
      <c r="B1" s="145"/>
      <c r="C1" s="145"/>
      <c r="D1" s="145"/>
      <c r="E1" s="145"/>
      <c r="F1" s="145"/>
      <c r="G1" s="145"/>
      <c r="H1" s="145"/>
      <c r="I1" s="145"/>
      <c r="J1" s="145"/>
      <c r="L1" s="34"/>
    </row>
    <row r="2" spans="1:246" ht="23.25" customHeight="1" x14ac:dyDescent="0.25">
      <c r="A2" s="142" t="s">
        <v>131</v>
      </c>
      <c r="B2" s="142"/>
      <c r="C2" s="142"/>
      <c r="D2" s="142"/>
      <c r="E2" s="142"/>
      <c r="F2" s="142"/>
      <c r="G2" s="142"/>
      <c r="H2" s="142"/>
      <c r="I2" s="142"/>
      <c r="J2" s="142"/>
      <c r="K2" s="32"/>
    </row>
    <row r="3" spans="1:246" ht="21.75" customHeight="1" x14ac:dyDescent="0.25">
      <c r="A3" s="142" t="s">
        <v>178</v>
      </c>
      <c r="B3" s="142"/>
      <c r="C3" s="142"/>
      <c r="D3" s="142"/>
      <c r="E3" s="142"/>
      <c r="F3" s="142"/>
      <c r="G3" s="142"/>
      <c r="H3" s="142"/>
      <c r="I3" s="142"/>
      <c r="J3" s="142"/>
    </row>
    <row r="4" spans="1:246" ht="23.25" customHeight="1" x14ac:dyDescent="0.25">
      <c r="A4" s="74"/>
      <c r="B4" s="74"/>
      <c r="C4" s="75"/>
      <c r="D4" s="115" t="s">
        <v>179</v>
      </c>
      <c r="E4" s="76"/>
      <c r="F4" s="77"/>
      <c r="G4" s="78"/>
      <c r="H4" s="79" t="s">
        <v>0</v>
      </c>
      <c r="I4" s="80"/>
      <c r="J4" s="80"/>
    </row>
    <row r="5" spans="1:246" ht="70.5" customHeight="1" x14ac:dyDescent="0.25">
      <c r="A5" s="81" t="s">
        <v>2</v>
      </c>
      <c r="B5" s="82" t="s">
        <v>3</v>
      </c>
      <c r="C5" s="81" t="s">
        <v>4</v>
      </c>
      <c r="D5" s="81" t="s">
        <v>5</v>
      </c>
      <c r="E5" s="81" t="s">
        <v>6</v>
      </c>
      <c r="F5" s="81" t="s">
        <v>58</v>
      </c>
      <c r="G5" s="83" t="s">
        <v>7</v>
      </c>
      <c r="H5" s="83" t="s">
        <v>117</v>
      </c>
      <c r="I5" s="83" t="s">
        <v>118</v>
      </c>
      <c r="J5" s="83" t="s">
        <v>10</v>
      </c>
      <c r="L5" s="33"/>
    </row>
    <row r="6" spans="1:246" ht="59.25" customHeight="1" x14ac:dyDescent="0.25">
      <c r="A6" s="84" t="s">
        <v>11</v>
      </c>
      <c r="B6" s="85" t="s">
        <v>12</v>
      </c>
      <c r="C6" s="86" t="s">
        <v>13</v>
      </c>
      <c r="D6" s="87">
        <v>117554.35</v>
      </c>
      <c r="E6" s="87"/>
      <c r="F6" s="87">
        <f>D6-E6</f>
        <v>117554.35</v>
      </c>
      <c r="G6" s="88" t="s">
        <v>14</v>
      </c>
      <c r="H6" s="89">
        <v>41275</v>
      </c>
      <c r="I6" s="89">
        <v>41306</v>
      </c>
      <c r="J6" s="90" t="s">
        <v>97</v>
      </c>
      <c r="K6" s="17"/>
      <c r="L6" s="17"/>
      <c r="M6" s="17"/>
      <c r="N6" s="17"/>
      <c r="O6" s="17"/>
      <c r="P6" s="17"/>
      <c r="Q6" s="17"/>
    </row>
    <row r="7" spans="1:246" ht="57" customHeight="1" x14ac:dyDescent="0.25">
      <c r="A7" s="84" t="s">
        <v>15</v>
      </c>
      <c r="B7" s="85" t="s">
        <v>12</v>
      </c>
      <c r="C7" s="86" t="s">
        <v>16</v>
      </c>
      <c r="D7" s="87">
        <v>439041.4</v>
      </c>
      <c r="E7" s="87"/>
      <c r="F7" s="87">
        <f>D7-E7</f>
        <v>439041.4</v>
      </c>
      <c r="G7" s="88" t="s">
        <v>14</v>
      </c>
      <c r="H7" s="89">
        <v>41275</v>
      </c>
      <c r="I7" s="89">
        <v>41306</v>
      </c>
      <c r="J7" s="90" t="s">
        <v>97</v>
      </c>
      <c r="K7" s="17"/>
      <c r="L7" s="17"/>
      <c r="M7" s="17"/>
      <c r="N7" s="17"/>
      <c r="O7" s="17"/>
      <c r="P7" s="17"/>
      <c r="Q7" s="17"/>
    </row>
    <row r="8" spans="1:246" ht="45.75" customHeight="1" x14ac:dyDescent="0.25">
      <c r="A8" s="86" t="s">
        <v>83</v>
      </c>
      <c r="B8" s="91" t="s">
        <v>12</v>
      </c>
      <c r="C8" s="86" t="s">
        <v>84</v>
      </c>
      <c r="D8" s="87">
        <v>122657.41</v>
      </c>
      <c r="E8" s="92"/>
      <c r="F8" s="87">
        <f t="shared" ref="F8:F20" si="0">D8-E8</f>
        <v>122657.41</v>
      </c>
      <c r="G8" s="93" t="s">
        <v>85</v>
      </c>
      <c r="H8" s="94">
        <v>41345</v>
      </c>
      <c r="I8" s="94"/>
      <c r="J8" s="90" t="s">
        <v>97</v>
      </c>
      <c r="K8" s="17"/>
      <c r="L8" s="17"/>
      <c r="M8" s="17"/>
      <c r="N8" s="17"/>
      <c r="O8" s="17"/>
      <c r="P8" s="17"/>
      <c r="Q8" s="17"/>
    </row>
    <row r="9" spans="1:246" ht="50.25" customHeight="1" x14ac:dyDescent="0.25">
      <c r="A9" s="84" t="s">
        <v>18</v>
      </c>
      <c r="B9" s="85" t="s">
        <v>12</v>
      </c>
      <c r="C9" s="86" t="s">
        <v>19</v>
      </c>
      <c r="D9" s="87">
        <v>204087.86</v>
      </c>
      <c r="E9" s="87"/>
      <c r="F9" s="87">
        <f t="shared" si="0"/>
        <v>204087.86</v>
      </c>
      <c r="G9" s="88" t="s">
        <v>14</v>
      </c>
      <c r="H9" s="89"/>
      <c r="I9" s="89">
        <v>41719</v>
      </c>
      <c r="J9" s="90" t="s">
        <v>97</v>
      </c>
      <c r="K9" s="17"/>
      <c r="L9" s="17"/>
      <c r="M9" s="17"/>
      <c r="N9" s="17" t="s">
        <v>177</v>
      </c>
      <c r="O9" s="17"/>
      <c r="P9" s="17"/>
      <c r="Q9" s="17"/>
    </row>
    <row r="10" spans="1:246" ht="51.75" customHeight="1" x14ac:dyDescent="0.25">
      <c r="A10" s="86" t="s">
        <v>21</v>
      </c>
      <c r="B10" s="95" t="s">
        <v>22</v>
      </c>
      <c r="C10" s="86" t="s">
        <v>78</v>
      </c>
      <c r="D10" s="92">
        <v>269297</v>
      </c>
      <c r="E10" s="92"/>
      <c r="F10" s="87">
        <f t="shared" si="0"/>
        <v>269297</v>
      </c>
      <c r="G10" s="88" t="s">
        <v>14</v>
      </c>
      <c r="H10" s="94" t="s">
        <v>23</v>
      </c>
      <c r="I10" s="94">
        <v>41688</v>
      </c>
      <c r="J10" s="90" t="s">
        <v>97</v>
      </c>
      <c r="K10" s="17"/>
      <c r="L10" s="17"/>
      <c r="M10" s="17"/>
      <c r="N10" s="17"/>
      <c r="O10" s="17"/>
      <c r="P10" s="17"/>
      <c r="Q10" s="17"/>
    </row>
    <row r="11" spans="1:246" ht="36.75" customHeight="1" x14ac:dyDescent="0.25">
      <c r="A11" s="84" t="s">
        <v>24</v>
      </c>
      <c r="B11" s="85" t="s">
        <v>25</v>
      </c>
      <c r="C11" s="84" t="s">
        <v>26</v>
      </c>
      <c r="D11" s="87">
        <v>260842</v>
      </c>
      <c r="E11" s="96"/>
      <c r="F11" s="87">
        <f t="shared" si="0"/>
        <v>260842</v>
      </c>
      <c r="G11" s="88" t="s">
        <v>17</v>
      </c>
      <c r="H11" s="89">
        <v>41395</v>
      </c>
      <c r="I11" s="89">
        <v>41457</v>
      </c>
      <c r="J11" s="90" t="s">
        <v>98</v>
      </c>
      <c r="K11" s="17"/>
      <c r="L11" s="17"/>
      <c r="M11" s="17"/>
      <c r="N11" s="17"/>
      <c r="O11" s="17"/>
      <c r="P11" s="17"/>
      <c r="Q11" s="17"/>
    </row>
    <row r="12" spans="1:246" ht="34.5" customHeight="1" x14ac:dyDescent="0.25">
      <c r="A12" s="84" t="s">
        <v>27</v>
      </c>
      <c r="B12" s="85" t="s">
        <v>28</v>
      </c>
      <c r="C12" s="84" t="s">
        <v>29</v>
      </c>
      <c r="D12" s="87">
        <v>175061.25</v>
      </c>
      <c r="E12" s="87"/>
      <c r="F12" s="87">
        <f t="shared" si="0"/>
        <v>175061.25</v>
      </c>
      <c r="G12" s="88" t="s">
        <v>14</v>
      </c>
      <c r="H12" s="89">
        <v>41442</v>
      </c>
      <c r="I12" s="89">
        <v>41466</v>
      </c>
      <c r="J12" s="90" t="s">
        <v>97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</row>
    <row r="13" spans="1:246" s="30" customFormat="1" ht="40.5" customHeight="1" x14ac:dyDescent="0.25">
      <c r="A13" s="84" t="s">
        <v>30</v>
      </c>
      <c r="B13" s="95" t="s">
        <v>31</v>
      </c>
      <c r="C13" s="86" t="s">
        <v>32</v>
      </c>
      <c r="D13" s="92">
        <v>176242.32</v>
      </c>
      <c r="E13" s="92"/>
      <c r="F13" s="87">
        <f>D13-E13</f>
        <v>176242.32</v>
      </c>
      <c r="G13" s="88" t="s">
        <v>86</v>
      </c>
      <c r="H13" s="94">
        <v>41792</v>
      </c>
      <c r="I13" s="94">
        <v>41806</v>
      </c>
      <c r="J13" s="90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246" s="30" customFormat="1" ht="49.5" customHeight="1" x14ac:dyDescent="0.25">
      <c r="A14" s="84" t="s">
        <v>33</v>
      </c>
      <c r="B14" s="95" t="s">
        <v>34</v>
      </c>
      <c r="C14" s="86" t="s">
        <v>35</v>
      </c>
      <c r="D14" s="92">
        <v>47080</v>
      </c>
      <c r="E14" s="92"/>
      <c r="F14" s="87">
        <f>D14-E14</f>
        <v>47080</v>
      </c>
      <c r="G14" s="88" t="s">
        <v>17</v>
      </c>
      <c r="H14" s="94">
        <v>41789</v>
      </c>
      <c r="I14" s="94">
        <v>41808</v>
      </c>
      <c r="J14" s="90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246" s="30" customFormat="1" ht="47.25" customHeight="1" x14ac:dyDescent="0.25">
      <c r="A15" s="84" t="s">
        <v>36</v>
      </c>
      <c r="B15" s="95" t="s">
        <v>37</v>
      </c>
      <c r="C15" s="86" t="s">
        <v>38</v>
      </c>
      <c r="D15" s="92">
        <v>31299</v>
      </c>
      <c r="E15" s="92"/>
      <c r="F15" s="87">
        <f>D15-E15</f>
        <v>31299</v>
      </c>
      <c r="G15" s="88" t="s">
        <v>17</v>
      </c>
      <c r="H15" s="94">
        <v>41792</v>
      </c>
      <c r="I15" s="94">
        <v>41806</v>
      </c>
      <c r="J15" s="90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246" ht="43.5" customHeight="1" x14ac:dyDescent="0.25">
      <c r="A16" s="84" t="s">
        <v>39</v>
      </c>
      <c r="B16" s="95" t="s">
        <v>40</v>
      </c>
      <c r="C16" s="86" t="s">
        <v>41</v>
      </c>
      <c r="D16" s="92">
        <v>47080</v>
      </c>
      <c r="E16" s="92"/>
      <c r="F16" s="87">
        <v>47080</v>
      </c>
      <c r="G16" s="88" t="s">
        <v>17</v>
      </c>
      <c r="H16" s="94">
        <v>41792</v>
      </c>
      <c r="I16" s="94">
        <v>41835</v>
      </c>
      <c r="J16" s="90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</row>
    <row r="17" spans="1:4540" ht="42" customHeight="1" x14ac:dyDescent="0.25">
      <c r="A17" s="84" t="s">
        <v>42</v>
      </c>
      <c r="B17" s="95" t="s">
        <v>43</v>
      </c>
      <c r="C17" s="86" t="s">
        <v>44</v>
      </c>
      <c r="D17" s="92">
        <v>55274.31</v>
      </c>
      <c r="E17" s="92"/>
      <c r="F17" s="87">
        <f t="shared" si="0"/>
        <v>55274.31</v>
      </c>
      <c r="G17" s="88"/>
      <c r="H17" s="94">
        <v>41796</v>
      </c>
      <c r="I17" s="94">
        <v>41835</v>
      </c>
      <c r="J17" s="90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</row>
    <row r="18" spans="1:4540" ht="52.5" customHeight="1" x14ac:dyDescent="0.25">
      <c r="A18" s="84" t="s">
        <v>45</v>
      </c>
      <c r="B18" s="95" t="s">
        <v>46</v>
      </c>
      <c r="C18" s="86" t="s">
        <v>47</v>
      </c>
      <c r="D18" s="92">
        <v>51954.7</v>
      </c>
      <c r="E18" s="97"/>
      <c r="F18" s="87">
        <f t="shared" si="0"/>
        <v>51954.7</v>
      </c>
      <c r="G18" s="88" t="s">
        <v>17</v>
      </c>
      <c r="H18" s="94">
        <v>41794</v>
      </c>
      <c r="I18" s="94">
        <v>41820</v>
      </c>
      <c r="J18" s="90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</row>
    <row r="19" spans="1:4540" ht="45" customHeight="1" x14ac:dyDescent="0.25">
      <c r="A19" s="84" t="s">
        <v>48</v>
      </c>
      <c r="B19" s="95" t="s">
        <v>49</v>
      </c>
      <c r="C19" s="86" t="s">
        <v>50</v>
      </c>
      <c r="D19" s="92">
        <v>133077.32999999999</v>
      </c>
      <c r="E19" s="92"/>
      <c r="F19" s="87">
        <f t="shared" si="0"/>
        <v>133077.32999999999</v>
      </c>
      <c r="G19" s="88" t="s">
        <v>17</v>
      </c>
      <c r="H19" s="94">
        <v>41835</v>
      </c>
      <c r="I19" s="94">
        <v>41850</v>
      </c>
      <c r="J19" s="90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</row>
    <row r="20" spans="1:4540" ht="54" customHeight="1" x14ac:dyDescent="0.25">
      <c r="A20" s="84" t="s">
        <v>51</v>
      </c>
      <c r="B20" s="95" t="s">
        <v>52</v>
      </c>
      <c r="C20" s="86" t="s">
        <v>53</v>
      </c>
      <c r="D20" s="92">
        <v>18850</v>
      </c>
      <c r="E20" s="92"/>
      <c r="F20" s="87">
        <f t="shared" si="0"/>
        <v>18850</v>
      </c>
      <c r="G20" s="88" t="s">
        <v>17</v>
      </c>
      <c r="H20" s="94">
        <v>41834</v>
      </c>
      <c r="I20" s="94">
        <v>41850</v>
      </c>
      <c r="J20" s="90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</row>
    <row r="21" spans="1:4540" ht="58.5" customHeight="1" x14ac:dyDescent="0.25">
      <c r="A21" s="84" t="s">
        <v>80</v>
      </c>
      <c r="B21" s="95" t="s">
        <v>79</v>
      </c>
      <c r="C21" s="95" t="s">
        <v>81</v>
      </c>
      <c r="D21" s="92">
        <v>8050</v>
      </c>
      <c r="E21" s="98"/>
      <c r="F21" s="87">
        <v>8050</v>
      </c>
      <c r="G21" s="99" t="s">
        <v>91</v>
      </c>
      <c r="H21" s="94">
        <v>43052</v>
      </c>
      <c r="I21" s="94">
        <v>43070</v>
      </c>
      <c r="J21" s="90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</row>
    <row r="22" spans="1:4540" s="30" customFormat="1" ht="54" customHeight="1" x14ac:dyDescent="0.25">
      <c r="A22" s="84" t="s">
        <v>87</v>
      </c>
      <c r="B22" s="95" t="s">
        <v>88</v>
      </c>
      <c r="C22" s="86" t="s">
        <v>89</v>
      </c>
      <c r="D22" s="87">
        <v>50452.5</v>
      </c>
      <c r="E22" s="98"/>
      <c r="F22" s="87">
        <f t="shared" ref="F22:F30" si="1">D22-E22</f>
        <v>50452.5</v>
      </c>
      <c r="G22" s="99" t="s">
        <v>163</v>
      </c>
      <c r="H22" s="94">
        <v>43717</v>
      </c>
      <c r="I22" s="94">
        <v>43746</v>
      </c>
      <c r="J22" s="90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</row>
    <row r="23" spans="1:4540" s="30" customFormat="1" ht="50.25" customHeight="1" x14ac:dyDescent="0.25">
      <c r="A23" s="84" t="s">
        <v>157</v>
      </c>
      <c r="B23" s="95" t="s">
        <v>158</v>
      </c>
      <c r="C23" s="86" t="s">
        <v>171</v>
      </c>
      <c r="D23" s="87">
        <v>720000</v>
      </c>
      <c r="E23" s="98"/>
      <c r="F23" s="87">
        <f t="shared" si="1"/>
        <v>720000</v>
      </c>
      <c r="G23" s="99" t="s">
        <v>14</v>
      </c>
      <c r="H23" s="94"/>
      <c r="I23" s="94"/>
      <c r="J23" s="90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</row>
    <row r="24" spans="1:4540" s="30" customFormat="1" ht="44.25" customHeight="1" x14ac:dyDescent="0.25">
      <c r="A24" s="101" t="s">
        <v>155</v>
      </c>
      <c r="B24" s="93" t="s">
        <v>123</v>
      </c>
      <c r="C24" s="102" t="s">
        <v>156</v>
      </c>
      <c r="D24" s="87"/>
      <c r="E24" s="98"/>
      <c r="F24" s="87"/>
      <c r="G24" s="99"/>
      <c r="H24" s="94">
        <v>44705</v>
      </c>
      <c r="I24" s="94">
        <v>44740</v>
      </c>
      <c r="J24" s="100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</row>
    <row r="25" spans="1:4540" s="30" customFormat="1" ht="42.75" customHeight="1" x14ac:dyDescent="0.25">
      <c r="A25" s="101" t="s">
        <v>145</v>
      </c>
      <c r="B25" s="93" t="s">
        <v>135</v>
      </c>
      <c r="C25" s="102" t="s">
        <v>136</v>
      </c>
      <c r="D25" s="87">
        <v>64800</v>
      </c>
      <c r="E25" s="98"/>
      <c r="F25" s="87">
        <f t="shared" si="1"/>
        <v>64800</v>
      </c>
      <c r="G25" s="99" t="s">
        <v>129</v>
      </c>
      <c r="H25" s="94">
        <v>44774</v>
      </c>
      <c r="I25" s="94">
        <v>44833</v>
      </c>
      <c r="J25" s="100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</row>
    <row r="26" spans="1:4540" s="30" customFormat="1" ht="70.5" customHeight="1" x14ac:dyDescent="0.25">
      <c r="A26" s="101" t="s">
        <v>144</v>
      </c>
      <c r="B26" s="93" t="s">
        <v>124</v>
      </c>
      <c r="C26" s="102" t="s">
        <v>140</v>
      </c>
      <c r="D26" s="87">
        <v>1600000</v>
      </c>
      <c r="E26" s="98"/>
      <c r="F26" s="87">
        <f t="shared" si="1"/>
        <v>1600000</v>
      </c>
      <c r="G26" s="99" t="s">
        <v>129</v>
      </c>
      <c r="H26" s="94">
        <v>44805</v>
      </c>
      <c r="I26" s="94">
        <v>44846</v>
      </c>
      <c r="J26" s="100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</row>
    <row r="27" spans="1:4540" s="30" customFormat="1" ht="79.5" customHeight="1" x14ac:dyDescent="0.25">
      <c r="A27" s="101" t="s">
        <v>139</v>
      </c>
      <c r="B27" s="93" t="s">
        <v>137</v>
      </c>
      <c r="C27" s="102" t="s">
        <v>138</v>
      </c>
      <c r="D27" s="87">
        <v>281795.40000000002</v>
      </c>
      <c r="E27" s="98"/>
      <c r="F27" s="87">
        <f t="shared" si="1"/>
        <v>281795.40000000002</v>
      </c>
      <c r="G27" s="99"/>
      <c r="H27" s="94">
        <v>44831</v>
      </c>
      <c r="I27" s="94">
        <v>44841</v>
      </c>
      <c r="J27" s="100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</row>
    <row r="28" spans="1:4540" s="30" customFormat="1" ht="60.75" customHeight="1" x14ac:dyDescent="0.25">
      <c r="A28" s="101" t="s">
        <v>141</v>
      </c>
      <c r="B28" s="93" t="s">
        <v>142</v>
      </c>
      <c r="C28" s="102" t="s">
        <v>143</v>
      </c>
      <c r="D28" s="87">
        <v>258239.91</v>
      </c>
      <c r="E28" s="98">
        <v>39211.4</v>
      </c>
      <c r="F28" s="87">
        <f t="shared" si="1"/>
        <v>219028.51</v>
      </c>
      <c r="G28" s="99"/>
      <c r="H28" s="94">
        <v>44835</v>
      </c>
      <c r="I28" s="94">
        <v>44848</v>
      </c>
      <c r="J28" s="100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</row>
    <row r="29" spans="1:4540" s="30" customFormat="1" ht="60" customHeight="1" x14ac:dyDescent="0.25">
      <c r="A29" s="101" t="s">
        <v>147</v>
      </c>
      <c r="B29" s="93" t="s">
        <v>146</v>
      </c>
      <c r="C29" s="102" t="s">
        <v>150</v>
      </c>
      <c r="D29" s="87"/>
      <c r="E29" s="98"/>
      <c r="F29" s="87">
        <f t="shared" si="1"/>
        <v>0</v>
      </c>
      <c r="G29" s="99"/>
      <c r="H29" s="94">
        <v>44849</v>
      </c>
      <c r="I29" s="94">
        <v>44872</v>
      </c>
      <c r="J29" s="100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</row>
    <row r="30" spans="1:4540" s="30" customFormat="1" ht="51" customHeight="1" x14ac:dyDescent="0.25">
      <c r="A30" s="101" t="s">
        <v>148</v>
      </c>
      <c r="B30" s="93" t="s">
        <v>149</v>
      </c>
      <c r="C30" s="102" t="s">
        <v>151</v>
      </c>
      <c r="D30" s="87">
        <v>55696</v>
      </c>
      <c r="E30" s="98"/>
      <c r="F30" s="87">
        <f t="shared" si="1"/>
        <v>55696</v>
      </c>
      <c r="G30" s="99" t="s">
        <v>129</v>
      </c>
      <c r="H30" s="94">
        <v>44866</v>
      </c>
      <c r="I30" s="94">
        <v>44889</v>
      </c>
      <c r="J30" s="100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</row>
    <row r="31" spans="1:4540" s="30" customFormat="1" ht="36" customHeight="1" x14ac:dyDescent="0.25">
      <c r="A31" s="101" t="s">
        <v>164</v>
      </c>
      <c r="B31" s="93" t="s">
        <v>169</v>
      </c>
      <c r="C31" s="102" t="s">
        <v>172</v>
      </c>
      <c r="D31" s="87">
        <v>6390450.6500000004</v>
      </c>
      <c r="E31" s="98"/>
      <c r="F31" s="87">
        <f>D31-E31</f>
        <v>6390450.6500000004</v>
      </c>
      <c r="G31" s="99" t="s">
        <v>129</v>
      </c>
      <c r="H31" s="94">
        <v>44896</v>
      </c>
      <c r="I31" s="94">
        <v>44904</v>
      </c>
      <c r="J31" s="100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</row>
    <row r="32" spans="1:4540" s="30" customFormat="1" ht="65.25" customHeight="1" x14ac:dyDescent="0.25">
      <c r="A32" s="101" t="s">
        <v>165</v>
      </c>
      <c r="B32" s="93" t="s">
        <v>166</v>
      </c>
      <c r="C32" s="102" t="s">
        <v>167</v>
      </c>
      <c r="D32" s="87">
        <v>3835404</v>
      </c>
      <c r="E32" s="98"/>
      <c r="F32" s="87">
        <f>D32-E32</f>
        <v>3835404</v>
      </c>
      <c r="G32" s="99" t="s">
        <v>127</v>
      </c>
      <c r="H32" s="94" t="s">
        <v>168</v>
      </c>
      <c r="I32" s="94">
        <v>44907</v>
      </c>
      <c r="J32" s="100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</row>
    <row r="33" spans="1:4540" s="30" customFormat="1" ht="40.5" customHeight="1" x14ac:dyDescent="0.25">
      <c r="A33" s="101" t="s">
        <v>173</v>
      </c>
      <c r="B33" s="93" t="s">
        <v>174</v>
      </c>
      <c r="C33" s="102" t="s">
        <v>175</v>
      </c>
      <c r="D33" s="87">
        <v>159421</v>
      </c>
      <c r="E33" s="98">
        <v>159421</v>
      </c>
      <c r="F33" s="87">
        <f>D33-E33</f>
        <v>0</v>
      </c>
      <c r="G33" s="99"/>
      <c r="H33" s="94"/>
      <c r="I33" s="94"/>
      <c r="J33" s="100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</row>
    <row r="34" spans="1:4540" s="30" customFormat="1" ht="59.25" customHeight="1" x14ac:dyDescent="0.25">
      <c r="A34" s="122"/>
      <c r="B34" s="123"/>
      <c r="C34" s="124" t="s">
        <v>55</v>
      </c>
      <c r="D34" s="125">
        <f>SUM(D6:D33)</f>
        <v>15573708.390000001</v>
      </c>
      <c r="E34" s="125">
        <f>SUM(E6:E33)</f>
        <v>198632.4</v>
      </c>
      <c r="F34" s="125">
        <f>SUM(F6:F33)</f>
        <v>15375075.99</v>
      </c>
      <c r="G34" s="126"/>
      <c r="H34" s="127"/>
      <c r="I34" s="127"/>
      <c r="J34" s="128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</row>
    <row r="35" spans="1:4540" ht="65.25" customHeight="1" x14ac:dyDescent="0.25">
      <c r="A35" s="107"/>
      <c r="B35" s="109"/>
      <c r="C35" s="110"/>
      <c r="D35" s="113"/>
      <c r="E35" s="113"/>
      <c r="F35" s="113"/>
      <c r="G35" s="111"/>
      <c r="H35" s="112"/>
      <c r="I35" s="112"/>
      <c r="J35" s="108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</row>
    <row r="36" spans="1:4540" ht="65.25" customHeight="1" x14ac:dyDescent="0.25">
      <c r="A36" s="107"/>
      <c r="B36" s="109"/>
      <c r="C36" s="110"/>
      <c r="D36" s="113"/>
      <c r="E36" s="113"/>
      <c r="F36" s="113"/>
      <c r="G36" s="111"/>
      <c r="H36" s="112"/>
      <c r="I36" s="112"/>
      <c r="J36" s="108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</row>
    <row r="37" spans="1:4540" ht="65.25" customHeight="1" x14ac:dyDescent="0.25">
      <c r="A37" s="107"/>
      <c r="B37" s="109"/>
      <c r="C37" s="110"/>
      <c r="D37" s="113"/>
      <c r="E37" s="113"/>
      <c r="F37" s="113"/>
      <c r="G37" s="111"/>
      <c r="H37" s="112"/>
      <c r="I37" s="112"/>
      <c r="J37" s="108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</row>
    <row r="38" spans="1:4540" ht="15.75" x14ac:dyDescent="0.25">
      <c r="A38" s="74"/>
      <c r="B38" s="74"/>
      <c r="C38" s="74"/>
      <c r="D38" s="77"/>
      <c r="E38" s="77"/>
      <c r="F38" s="77"/>
      <c r="G38" s="103"/>
      <c r="H38" s="104"/>
      <c r="I38" s="104"/>
      <c r="J38" s="80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</row>
    <row r="39" spans="1:4540" ht="15.75" x14ac:dyDescent="0.25">
      <c r="A39" s="105" t="s">
        <v>132</v>
      </c>
      <c r="B39" s="74"/>
      <c r="C39" s="105" t="s">
        <v>56</v>
      </c>
      <c r="D39" s="77"/>
      <c r="E39" s="77"/>
      <c r="F39" s="77"/>
      <c r="G39" s="146" t="s">
        <v>57</v>
      </c>
      <c r="H39" s="146"/>
      <c r="I39" s="146"/>
      <c r="J39" s="14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</row>
    <row r="40" spans="1:4540" ht="15.75" x14ac:dyDescent="0.25">
      <c r="A40" s="75"/>
      <c r="B40" s="75"/>
      <c r="C40" s="75"/>
      <c r="D40" s="75"/>
      <c r="E40" s="75"/>
      <c r="F40" s="75"/>
      <c r="G40" s="75"/>
      <c r="H40" s="75"/>
      <c r="I40" s="75"/>
      <c r="J40" s="106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</row>
    <row r="41" spans="1:4540" x14ac:dyDescent="0.25">
      <c r="A41" s="36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</row>
    <row r="42" spans="1:4540" ht="8.25" customHeight="1" x14ac:dyDescent="0.25">
      <c r="A42" s="16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</row>
    <row r="43" spans="1:4540" x14ac:dyDescent="0.25">
      <c r="A43" s="16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</row>
    <row r="44" spans="1:4540" x14ac:dyDescent="0.25">
      <c r="A44" s="16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</row>
    <row r="45" spans="1:4540" x14ac:dyDescent="0.25">
      <c r="A45" s="16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</row>
    <row r="46" spans="1:4540" x14ac:dyDescent="0.25">
      <c r="A46" s="16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</row>
    <row r="47" spans="1:4540" x14ac:dyDescent="0.25">
      <c r="A47" s="16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</row>
    <row r="48" spans="1:4540" x14ac:dyDescent="0.25">
      <c r="A48" s="16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</row>
    <row r="49" spans="1:65" x14ac:dyDescent="0.25">
      <c r="A49" s="16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</row>
    <row r="50" spans="1:65" x14ac:dyDescent="0.25"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</row>
    <row r="59" spans="1:65" ht="9" customHeight="1" x14ac:dyDescent="0.25"/>
    <row r="61" spans="1:65" x14ac:dyDescent="0.25">
      <c r="C61" s="48" t="s">
        <v>96</v>
      </c>
      <c r="F61" s="14"/>
    </row>
    <row r="62" spans="1:65" x14ac:dyDescent="0.25">
      <c r="C62" s="13"/>
      <c r="D62" s="54" t="s">
        <v>100</v>
      </c>
      <c r="G62" s="49" t="s">
        <v>110</v>
      </c>
      <c r="H62" s="40"/>
      <c r="K62" s="53" t="s">
        <v>99</v>
      </c>
    </row>
    <row r="63" spans="1:65" x14ac:dyDescent="0.25">
      <c r="C63" s="13"/>
      <c r="D63" t="s">
        <v>105</v>
      </c>
      <c r="F63" s="50" t="e">
        <f>SUMIF(#REF!,"T",$F$6:$F$34)</f>
        <v>#REF!</v>
      </c>
      <c r="G63" s="19" t="s">
        <v>111</v>
      </c>
      <c r="I63" s="50" t="e">
        <f>SUMIF(#REF!,"B",$F$6:$F$34)</f>
        <v>#REF!</v>
      </c>
      <c r="K63" s="13"/>
    </row>
    <row r="64" spans="1:65" x14ac:dyDescent="0.25">
      <c r="C64" s="13"/>
      <c r="D64" t="s">
        <v>104</v>
      </c>
      <c r="F64" s="50" t="e">
        <f>SUMIF(#REF!,"C",$F$6:$F$34)</f>
        <v>#REF!</v>
      </c>
      <c r="G64" s="19" t="s">
        <v>112</v>
      </c>
      <c r="I64" s="50" t="e">
        <f>SUMIF(#REF!,"S",$F$6:$F$34)</f>
        <v>#REF!</v>
      </c>
      <c r="K64" s="13"/>
      <c r="M64" s="13"/>
    </row>
    <row r="65" spans="1:13" x14ac:dyDescent="0.25">
      <c r="C65" s="13"/>
      <c r="E65" s="52" t="s">
        <v>109</v>
      </c>
      <c r="F65" s="55" t="e">
        <f>SUBTOTAL(9,F63:F64)</f>
        <v>#REF!</v>
      </c>
      <c r="H65" s="44" t="s">
        <v>114</v>
      </c>
      <c r="I65" s="55" t="e">
        <f>SUBTOTAL(9,I63:I64)</f>
        <v>#REF!</v>
      </c>
      <c r="K65" s="55" t="e">
        <f>F65+I65</f>
        <v>#REF!</v>
      </c>
      <c r="L65" s="50"/>
      <c r="M65" s="13"/>
    </row>
    <row r="66" spans="1:13" x14ac:dyDescent="0.25">
      <c r="C66" s="13"/>
      <c r="M66" s="13"/>
    </row>
    <row r="67" spans="1:13" x14ac:dyDescent="0.25">
      <c r="C67" s="13"/>
      <c r="F67" s="50"/>
      <c r="M67" s="13"/>
    </row>
    <row r="68" spans="1:13" x14ac:dyDescent="0.25">
      <c r="C68" s="13"/>
      <c r="D68" s="39" t="s">
        <v>116</v>
      </c>
      <c r="G68" s="51" t="s">
        <v>103</v>
      </c>
      <c r="M68" s="13"/>
    </row>
    <row r="69" spans="1:13" x14ac:dyDescent="0.25">
      <c r="C69" s="13"/>
      <c r="D69" t="s">
        <v>107</v>
      </c>
      <c r="F69" s="50" t="e">
        <f>SUMIF(#REF!,"PD",$F$6:$F$34)</f>
        <v>#REF!</v>
      </c>
      <c r="G69" t="s">
        <v>113</v>
      </c>
      <c r="I69" s="50" t="e">
        <f>SUMIF(#REF!,"P",$F$6:$F$34)</f>
        <v>#REF!</v>
      </c>
      <c r="K69" s="50"/>
      <c r="M69" s="13"/>
    </row>
    <row r="70" spans="1:13" x14ac:dyDescent="0.25">
      <c r="C70" s="13"/>
      <c r="D70" t="s">
        <v>108</v>
      </c>
      <c r="F70" s="50" t="e">
        <f>SUMIF(#REF!,"I",$F$6:$F$34)</f>
        <v>#REF!</v>
      </c>
      <c r="M70" s="13"/>
    </row>
    <row r="71" spans="1:13" x14ac:dyDescent="0.25">
      <c r="C71" s="13"/>
      <c r="E71" s="52" t="s">
        <v>109</v>
      </c>
      <c r="F71" s="55" t="e">
        <f>SUBTOTAL(9,F69:F70)</f>
        <v>#REF!</v>
      </c>
      <c r="H71" s="44" t="s">
        <v>115</v>
      </c>
      <c r="I71" s="55" t="e">
        <f>SUBTOTAL(9,I69)</f>
        <v>#REF!</v>
      </c>
      <c r="K71" s="55" t="e">
        <f>F71+I71</f>
        <v>#REF!</v>
      </c>
      <c r="M71" s="13"/>
    </row>
    <row r="72" spans="1:13" x14ac:dyDescent="0.25">
      <c r="K72" s="39"/>
      <c r="M72" s="13"/>
    </row>
    <row r="73" spans="1:13" ht="15.75" thickBot="1" x14ac:dyDescent="0.3">
      <c r="C73" s="37"/>
      <c r="H73" s="37"/>
      <c r="J73"/>
      <c r="K73" s="56" t="e">
        <f>SUBTOTAL(9,K65:K72)</f>
        <v>#REF!</v>
      </c>
      <c r="L73" s="47" t="e">
        <f>K73-F34</f>
        <v>#REF!</v>
      </c>
    </row>
    <row r="74" spans="1:13" ht="15.75" thickTop="1" x14ac:dyDescent="0.25">
      <c r="C74" s="37"/>
      <c r="I74" s="58"/>
      <c r="K74" s="13"/>
      <c r="M74" s="13"/>
    </row>
    <row r="76" spans="1:13" x14ac:dyDescent="0.25">
      <c r="A76" s="44" t="s">
        <v>101</v>
      </c>
    </row>
    <row r="77" spans="1:13" x14ac:dyDescent="0.25">
      <c r="A77" s="44"/>
      <c r="B77" s="46"/>
      <c r="D77" s="37"/>
      <c r="E77" s="46"/>
      <c r="I77" s="46"/>
      <c r="J77" s="45"/>
      <c r="K77" s="14"/>
    </row>
    <row r="78" spans="1:13" x14ac:dyDescent="0.25">
      <c r="A78" s="44"/>
      <c r="B78" s="46"/>
      <c r="D78" s="37"/>
      <c r="E78" s="46"/>
      <c r="I78" s="46"/>
      <c r="J78" s="45"/>
      <c r="K78" s="14"/>
    </row>
    <row r="79" spans="1:13" x14ac:dyDescent="0.25">
      <c r="D79" s="37"/>
    </row>
  </sheetData>
  <autoFilter ref="A5:FRP34" xr:uid="{534C5458-BD39-4344-A789-9905CBCFA21C}"/>
  <mergeCells count="4">
    <mergeCell ref="A1:J1"/>
    <mergeCell ref="A2:J2"/>
    <mergeCell ref="A3:J3"/>
    <mergeCell ref="G39:J39"/>
  </mergeCells>
  <printOptions horizontalCentered="1"/>
  <pageMargins left="3.937007874015748E-2" right="0.74803149606299213" top="0" bottom="0.74803149606299213" header="0.39370078740157483" footer="0.31496062992125984"/>
  <pageSetup scale="41" orientation="landscape" r:id="rId1"/>
  <headerFooter>
    <oddHeader>&amp;R&amp;P de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20</vt:i4>
      </vt:variant>
    </vt:vector>
  </HeadingPairs>
  <TitlesOfParts>
    <vt:vector size="32" baseType="lpstr">
      <vt:lpstr>CXP -MARZO - 2023  </vt:lpstr>
      <vt:lpstr>C X P - MARZO- 2023.CGR  </vt:lpstr>
      <vt:lpstr>C X P - MARZO.- 2023   </vt:lpstr>
      <vt:lpstr>CXP - FEBRERO - 2023 </vt:lpstr>
      <vt:lpstr>C X P - FEBRERO- 2023.CGR </vt:lpstr>
      <vt:lpstr>C X P - FEBRERO.- 2023   </vt:lpstr>
      <vt:lpstr>CXP - ENERO - 2023</vt:lpstr>
      <vt:lpstr>C X P - ENERO- 2023.CGR </vt:lpstr>
      <vt:lpstr>C X P - ENERO.- 2023  </vt:lpstr>
      <vt:lpstr>CXP - DICIEMBRE - 2022  </vt:lpstr>
      <vt:lpstr>C X P - DICIEMBRE- 2022.CGRD </vt:lpstr>
      <vt:lpstr>C X P - DICIEMBRE.- 2022  </vt:lpstr>
      <vt:lpstr>'C X P - DICIEMBRE- 2022.CGRD '!Área_de_impresión</vt:lpstr>
      <vt:lpstr>'C X P - DICIEMBRE.- 2022  '!Área_de_impresión</vt:lpstr>
      <vt:lpstr>'C X P - ENERO- 2023.CGR '!Área_de_impresión</vt:lpstr>
      <vt:lpstr>'C X P - ENERO.- 2023  '!Área_de_impresión</vt:lpstr>
      <vt:lpstr>'C X P - FEBRERO- 2023.CGR '!Área_de_impresión</vt:lpstr>
      <vt:lpstr>'C X P - FEBRERO.- 2023   '!Área_de_impresión</vt:lpstr>
      <vt:lpstr>'C X P - MARZO- 2023.CGR  '!Área_de_impresión</vt:lpstr>
      <vt:lpstr>'C X P - MARZO.- 2023   '!Área_de_impresión</vt:lpstr>
      <vt:lpstr>'CXP - DICIEMBRE - 2022  '!Área_de_impresión</vt:lpstr>
      <vt:lpstr>'CXP - ENERO - 2023'!Área_de_impresión</vt:lpstr>
      <vt:lpstr>'CXP - FEBRERO - 2023 '!Área_de_impresión</vt:lpstr>
      <vt:lpstr>'CXP -MARZO - 2023  '!Área_de_impresión</vt:lpstr>
      <vt:lpstr>'C X P - DICIEMBRE- 2022.CGRD '!Títulos_a_imprimir</vt:lpstr>
      <vt:lpstr>'C X P - DICIEMBRE.- 2022  '!Títulos_a_imprimir</vt:lpstr>
      <vt:lpstr>'C X P - ENERO- 2023.CGR '!Títulos_a_imprimir</vt:lpstr>
      <vt:lpstr>'C X P - ENERO.- 2023  '!Títulos_a_imprimir</vt:lpstr>
      <vt:lpstr>'C X P - FEBRERO- 2023.CGR '!Títulos_a_imprimir</vt:lpstr>
      <vt:lpstr>'C X P - FEBRERO.- 2023   '!Títulos_a_imprimir</vt:lpstr>
      <vt:lpstr>'C X P - MARZO- 2023.CGR  '!Títulos_a_imprimir</vt:lpstr>
      <vt:lpstr>'C X P - MARZO.- 2023  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ramirez</dc:creator>
  <cp:lastModifiedBy>Mailen Ramírez</cp:lastModifiedBy>
  <cp:lastPrinted>2023-04-10T13:18:16Z</cp:lastPrinted>
  <dcterms:created xsi:type="dcterms:W3CDTF">2016-02-10T06:24:54Z</dcterms:created>
  <dcterms:modified xsi:type="dcterms:W3CDTF">2023-04-11T20:03:17Z</dcterms:modified>
</cp:coreProperties>
</file>