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DCA6F6E-4ED7-4FD7-AF9B-67BC56521265}" xr6:coauthVersionLast="47" xr6:coauthVersionMax="47" xr10:uidLastSave="{00000000-0000-0000-0000-000000000000}"/>
  <bookViews>
    <workbookView xWindow="-120" yWindow="-120" windowWidth="29040" windowHeight="15840" xr2:uid="{D8CB27B6-A575-40F6-A715-BD3511CD8052}"/>
  </bookViews>
  <sheets>
    <sheet name="Ejecución del mes.Luìs  " sheetId="5" r:id="rId1"/>
  </sheets>
  <externalReferences>
    <externalReference r:id="rId2"/>
  </externalReferences>
  <definedNames>
    <definedName name="_xlnm._FilterDatabase" localSheetId="0" hidden="1">'Ejecución del mes.Luìs  '!$A$7:$AC$84</definedName>
    <definedName name="_xlnm.Print_Area" localSheetId="0">'Ejecución del mes.Luìs  '!$B$1:$Q$107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'Ejecución del mes.Luìs  '!$B:$C,'Ejecución del mes.Luìs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" l="1"/>
  <c r="G14" i="5"/>
  <c r="G11" i="5"/>
  <c r="P11" i="5"/>
  <c r="G15" i="5"/>
  <c r="G16" i="5"/>
  <c r="G9" i="5"/>
  <c r="J15" i="5"/>
  <c r="P43" i="5"/>
  <c r="H25" i="5"/>
  <c r="H15" i="5"/>
  <c r="H9" i="5"/>
  <c r="P72" i="5"/>
  <c r="P71" i="5"/>
  <c r="P70" i="5"/>
  <c r="P69" i="5" s="1"/>
  <c r="M69" i="5"/>
  <c r="L69" i="5"/>
  <c r="K69" i="5"/>
  <c r="J69" i="5"/>
  <c r="I69" i="5"/>
  <c r="H69" i="5"/>
  <c r="G69" i="5"/>
  <c r="F69" i="5"/>
  <c r="E69" i="5"/>
  <c r="P68" i="5"/>
  <c r="P67" i="5"/>
  <c r="P66" i="5" s="1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O51" i="5"/>
  <c r="N51" i="5"/>
  <c r="M51" i="5"/>
  <c r="L51" i="5"/>
  <c r="K51" i="5"/>
  <c r="J51" i="5"/>
  <c r="I51" i="5"/>
  <c r="H51" i="5"/>
  <c r="G51" i="5"/>
  <c r="F51" i="5"/>
  <c r="E51" i="5"/>
  <c r="D51" i="5"/>
  <c r="P50" i="5"/>
  <c r="P49" i="5"/>
  <c r="P48" i="5"/>
  <c r="P47" i="5"/>
  <c r="P46" i="5"/>
  <c r="P45" i="5"/>
  <c r="P44" i="5"/>
  <c r="P42" i="5"/>
  <c r="P41" i="5"/>
  <c r="P40" i="5"/>
  <c r="P39" i="5"/>
  <c r="P38" i="5"/>
  <c r="P37" i="5"/>
  <c r="P36" i="5"/>
  <c r="P34" i="5"/>
  <c r="P33" i="5"/>
  <c r="P32" i="5"/>
  <c r="P31" i="5"/>
  <c r="P30" i="5"/>
  <c r="P29" i="5"/>
  <c r="P28" i="5"/>
  <c r="P27" i="5"/>
  <c r="P26" i="5"/>
  <c r="O25" i="5"/>
  <c r="N25" i="5"/>
  <c r="M25" i="5"/>
  <c r="L25" i="5"/>
  <c r="K25" i="5"/>
  <c r="J25" i="5"/>
  <c r="I25" i="5"/>
  <c r="G25" i="5"/>
  <c r="F25" i="5"/>
  <c r="E25" i="5"/>
  <c r="D25" i="5"/>
  <c r="P24" i="5"/>
  <c r="P22" i="5"/>
  <c r="P21" i="5"/>
  <c r="P20" i="5"/>
  <c r="P19" i="5"/>
  <c r="P18" i="5"/>
  <c r="P17" i="5"/>
  <c r="P16" i="5"/>
  <c r="O15" i="5"/>
  <c r="N15" i="5"/>
  <c r="M15" i="5"/>
  <c r="L15" i="5"/>
  <c r="K15" i="5"/>
  <c r="I15" i="5"/>
  <c r="F15" i="5"/>
  <c r="E15" i="5"/>
  <c r="D15" i="5"/>
  <c r="P14" i="5"/>
  <c r="P13" i="5"/>
  <c r="P12" i="5"/>
  <c r="P10" i="5"/>
  <c r="O9" i="5"/>
  <c r="N9" i="5"/>
  <c r="M9" i="5"/>
  <c r="L9" i="5"/>
  <c r="K9" i="5"/>
  <c r="J9" i="5"/>
  <c r="I9" i="5"/>
  <c r="F9" i="5"/>
  <c r="E9" i="5"/>
  <c r="D9" i="5"/>
  <c r="AC8" i="5"/>
  <c r="W8" i="5"/>
  <c r="X8" i="5" s="1"/>
  <c r="Y8" i="5" s="1"/>
  <c r="Z8" i="5" s="1"/>
  <c r="AA8" i="5" s="1"/>
  <c r="V8" i="5"/>
  <c r="P23" i="5" l="1"/>
  <c r="P15" i="5" s="1"/>
  <c r="P35" i="5"/>
  <c r="H73" i="5"/>
  <c r="H84" i="5" s="1"/>
  <c r="O73" i="5"/>
  <c r="O84" i="5" s="1"/>
  <c r="N73" i="5"/>
  <c r="N84" i="5" s="1"/>
  <c r="O108" i="5" s="1"/>
  <c r="M73" i="5"/>
  <c r="M84" i="5" s="1"/>
  <c r="P51" i="5"/>
  <c r="L73" i="5"/>
  <c r="L84" i="5" s="1"/>
  <c r="K73" i="5"/>
  <c r="K84" i="5" s="1"/>
  <c r="J73" i="5"/>
  <c r="J84" i="5" s="1"/>
  <c r="I73" i="5"/>
  <c r="I84" i="5" s="1"/>
  <c r="H108" i="5" s="1"/>
  <c r="D73" i="5"/>
  <c r="D84" i="5" s="1"/>
  <c r="E73" i="5"/>
  <c r="E84" i="5" s="1"/>
  <c r="F73" i="5"/>
  <c r="F84" i="5" s="1"/>
  <c r="P25" i="5"/>
  <c r="G73" i="5"/>
  <c r="G84" i="5" s="1"/>
  <c r="R83" i="5" s="1"/>
  <c r="P9" i="5"/>
  <c r="AB7" i="5"/>
  <c r="AC7" i="5" s="1"/>
  <c r="E108" i="5" l="1"/>
  <c r="D108" i="5"/>
  <c r="G108" i="5"/>
  <c r="J108" i="5"/>
  <c r="F108" i="5"/>
  <c r="N108" i="5"/>
  <c r="M108" i="5"/>
  <c r="L108" i="5"/>
  <c r="K108" i="5"/>
  <c r="I108" i="5"/>
  <c r="P73" i="5"/>
  <c r="P84" i="5" s="1"/>
</calcChain>
</file>

<file path=xl/sharedStrings.xml><?xml version="1.0" encoding="utf-8"?>
<sst xmlns="http://schemas.openxmlformats.org/spreadsheetml/2006/main" count="146" uniqueCount="125">
  <si>
    <t>Consejo Nacional de Investigaciones Agropecuarias y Forestales</t>
  </si>
  <si>
    <t>Notas:</t>
  </si>
  <si>
    <t>CONIAF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</si>
  <si>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</si>
  <si>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</si>
  <si>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</si>
  <si>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</si>
  <si>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</si>
  <si>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</si>
  <si>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</si>
  <si>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</si>
  <si>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</si>
  <si>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</si>
  <si>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</si>
  <si>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</si>
  <si>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</si>
  <si>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</si>
  <si>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</si>
  <si>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</si>
  <si>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</si>
  <si>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</si>
  <si>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</si>
  <si>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</si>
  <si>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</si>
  <si>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</si>
  <si>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</si>
  <si>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</si>
  <si>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</si>
  <si>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</si>
  <si>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</si>
  <si>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</si>
  <si>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</si>
  <si>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</si>
  <si>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</si>
  <si>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</si>
  <si>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</si>
  <si>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</si>
  <si>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</si>
  <si>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</si>
  <si>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</si>
  <si>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</si>
  <si>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</si>
  <si>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</si>
  <si>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</si>
  <si>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</si>
  <si>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</si>
  <si>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</si>
  <si>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</si>
  <si>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</si>
  <si>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</si>
  <si>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</si>
  <si>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</si>
  <si>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</si>
  <si>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</si>
  <si>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</si>
  <si>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</si>
  <si>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</si>
  <si>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</si>
  <si>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</si>
  <si>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</si>
  <si>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</si>
  <si>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</si>
  <si>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</si>
  <si>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</si>
  <si>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</si>
  <si>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</si>
  <si>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</si>
  <si>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</si>
  <si>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</si>
  <si>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</si>
  <si>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</si>
  <si>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</si>
  <si>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</si>
  <si>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</si>
  <si>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</si>
  <si>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</si>
  <si>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</si>
  <si>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</si>
  <si>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</si>
  <si>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</si>
  <si>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</si>
  <si>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</si>
  <si>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</si>
  <si>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</si>
  <si>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</si>
  <si>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</si>
  <si>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</si>
  <si>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</si>
  <si>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</si>
  <si>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</si>
  <si>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</si>
  <si>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</si>
  <si>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</si>
  <si>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</si>
  <si>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</si>
  <si>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</si>
  <si>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</si>
  <si>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</si>
  <si>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</si>
  <si>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</si>
  <si>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</si>
  <si>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</si>
  <si>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</si>
  <si>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</si>
  <si>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</si>
  <si>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</si>
  <si>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</si>
  <si>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</si>
  <si>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</si>
  <si>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       Enc. Contabilidad</t>
  </si>
  <si>
    <t>Enc. Dpto. Administrativo y Financiero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</si>
  <si>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</si>
  <si>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</si>
  <si>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</si>
  <si>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                                                    </t>
  </si>
  <si>
    <t xml:space="preserve">                  </t>
  </si>
  <si>
    <t xml:space="preserve">           Directora Ejecutiva</t>
  </si>
  <si>
    <t>Dra. Ana María Barcelo Larocca</t>
  </si>
  <si>
    <t xml:space="preserve">             ________________________________________</t>
  </si>
  <si>
    <t xml:space="preserve">            Autorizado por:</t>
  </si>
  <si>
    <t xml:space="preserve">                                                                                                                                                                       </t>
  </si>
  <si>
    <t xml:space="preserve">        Lic. Mayra Martínez Romero</t>
  </si>
  <si>
    <t>del  año  2024</t>
  </si>
  <si>
    <t>Año 2024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</si>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</sst>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43" fontId="0" fillId="0" borderId="0" xfId="1" applyFont="1" applyProtection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9" fontId="8" fillId="0" borderId="0" xfId="2" applyFont="1" applyProtection="1"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Alignment="1">
      <alignment vertical="center" wrapText="1"/>
    </xf>
    <xf numFmtId="164" fontId="10" fillId="0" borderId="6" xfId="0" applyNumberFormat="1" applyFont="1" applyBorder="1" applyAlignment="1" applyProtection="1">
      <alignment vertical="center" wrapText="1"/>
      <protection locked="0"/>
    </xf>
    <xf numFmtId="164" fontId="8" fillId="0" borderId="7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164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164" fontId="8" fillId="0" borderId="0" xfId="1" applyNumberFormat="1" applyFont="1" applyProtection="1"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6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8" xfId="1" applyNumberFormat="1" applyFont="1" applyFill="1" applyBorder="1" applyAlignment="1" applyProtection="1">
      <alignment horizontal="center" vertical="center" wrapText="1"/>
    </xf>
    <xf numFmtId="43" fontId="2" fillId="0" borderId="0" xfId="1" applyFont="1" applyProtection="1"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164" fontId="11" fillId="0" borderId="0" xfId="0" applyNumberFormat="1" applyFont="1" applyProtection="1">
      <protection locked="0"/>
    </xf>
    <xf numFmtId="164" fontId="8" fillId="0" borderId="3" xfId="1" applyNumberFormat="1" applyFont="1" applyBorder="1" applyProtection="1">
      <protection locked="0"/>
    </xf>
    <xf numFmtId="164" fontId="8" fillId="0" borderId="2" xfId="1" applyNumberFormat="1" applyFont="1" applyBorder="1" applyProtection="1"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10" fillId="0" borderId="7" xfId="1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0" fillId="0" borderId="0" xfId="1" applyNumberFormat="1" applyFont="1" applyProtection="1">
      <protection locked="0"/>
    </xf>
    <xf numFmtId="164" fontId="7" fillId="2" borderId="0" xfId="1" applyNumberFormat="1" applyFont="1" applyFill="1" applyAlignment="1" applyProtection="1">
      <alignment horizontal="center" vertical="center" wrapText="1"/>
      <protection locked="0"/>
    </xf>
    <xf numFmtId="164" fontId="3" fillId="0" borderId="0" xfId="1" applyNumberFormat="1" applyFont="1" applyBorder="1" applyAlignment="1" applyProtection="1">
      <alignment horizontal="left" vertical="center" wrapText="1"/>
      <protection locked="0"/>
    </xf>
    <xf numFmtId="164" fontId="10" fillId="0" borderId="0" xfId="1" applyNumberFormat="1" applyFont="1" applyAlignment="1" applyProtection="1">
      <alignment vertical="center" wrapText="1"/>
      <protection locked="0"/>
    </xf>
    <xf numFmtId="164" fontId="10" fillId="0" borderId="0" xfId="1" applyNumberFormat="1" applyFont="1" applyAlignment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  <protection locked="0"/>
    </xf>
    <xf numFmtId="164" fontId="3" fillId="2" borderId="0" xfId="1" applyNumberFormat="1" applyFont="1" applyFill="1" applyAlignment="1" applyProtection="1">
      <alignment horizontal="center" vertical="center" wrapText="1"/>
      <protection locked="0"/>
    </xf>
    <xf numFmtId="164" fontId="4" fillId="4" borderId="0" xfId="1" applyNumberFormat="1" applyFont="1" applyFill="1"/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49D4C35-A7A4-49E3-BC3D-1948F072191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3372D3-6D1E-47C7-B5B3-BC81143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1C6-14D7-418D-8CBE-4EB4C2E142D4}">
  <dimension ref="A1:AC108"/>
  <sheetViews>
    <sheetView showGridLines="0" tabSelected="1" zoomScale="90" zoomScaleNormal="90" zoomScaleSheetLayoutView="90" workbookViewId="0">
      <pane xSplit="3" ySplit="9" topLeftCell="D16" activePane="bottomRight" state="frozen"/>
      <selection pane="topRight" activeCell="C1" sqref="C1"/>
      <selection pane="bottomLeft" activeCell="A10" sqref="A10"/>
      <selection pane="bottomRight" activeCell="B5" sqref="B5:P5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3.42578125" style="2" customWidth="1"/>
    <col min="9" max="9" width="14.5703125" style="78" customWidth="1"/>
    <col min="10" max="10" width="14.28515625" style="2" customWidth="1"/>
    <col min="11" max="11" width="14" style="8" customWidth="1"/>
    <col min="12" max="12" width="13.85546875" style="2" customWidth="1"/>
    <col min="13" max="13" width="14.42578125" style="2" customWidth="1"/>
    <col min="14" max="14" width="15" style="2" customWidth="1"/>
    <col min="15" max="15" width="18" style="2" customWidth="1"/>
    <col min="16" max="16" width="15.28515625" style="2" customWidth="1"/>
    <col min="17" max="17" width="9.140625" style="2"/>
    <col min="18" max="18" width="96.7109375" style="2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ht="18.75" x14ac:dyDescent="0.3"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R1" s="3" t="s">
        <v>1</v>
      </c>
    </row>
    <row r="2" spans="1:29" ht="18.75" x14ac:dyDescent="0.25">
      <c r="B2" s="86" t="s">
        <v>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R2" s="4" t="s">
        <v>3</v>
      </c>
    </row>
    <row r="3" spans="1:29" ht="18.75" x14ac:dyDescent="0.25">
      <c r="B3" s="86" t="s">
        <v>123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R3" s="4" t="s">
        <v>4</v>
      </c>
    </row>
    <row r="4" spans="1:29" ht="15.75" customHeight="1" x14ac:dyDescent="0.25">
      <c r="B4" s="5"/>
      <c r="C4" s="5"/>
      <c r="D4" s="5"/>
      <c r="E4" s="5"/>
      <c r="F4" s="6" t="s">
        <v>5</v>
      </c>
      <c r="G4" s="5"/>
      <c r="H4" s="5"/>
      <c r="I4" s="77"/>
      <c r="J4" s="76" t="s">
        <v>124</v>
      </c>
      <c r="K4" s="6" t="s">
        <v>122</v>
      </c>
      <c r="L4" s="5"/>
      <c r="M4" s="5"/>
      <c r="N4" s="5"/>
      <c r="O4" s="5"/>
      <c r="P4" s="5"/>
      <c r="R4" s="4" t="s">
        <v>6</v>
      </c>
    </row>
    <row r="5" spans="1:29" x14ac:dyDescent="0.25">
      <c r="B5" s="87" t="s">
        <v>7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R5" s="4" t="s">
        <v>8</v>
      </c>
    </row>
    <row r="6" spans="1:29" x14ac:dyDescent="0.25">
      <c r="D6" s="7"/>
      <c r="E6" s="7"/>
      <c r="F6" s="7"/>
      <c r="P6" s="9"/>
      <c r="R6" s="4" t="s">
        <v>9</v>
      </c>
    </row>
    <row r="7" spans="1:29" s="12" customFormat="1" ht="15.75" x14ac:dyDescent="0.25">
      <c r="A7" s="1"/>
      <c r="B7" s="10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79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  <c r="AB7" s="13">
        <f>SUM(T8:AB8)</f>
        <v>11.029108875781253</v>
      </c>
      <c r="AC7" s="13">
        <f>+AB7+AC8</f>
        <v>13.989108875781252</v>
      </c>
    </row>
    <row r="8" spans="1:29" x14ac:dyDescent="0.25">
      <c r="B8" s="14" t="s">
        <v>25</v>
      </c>
      <c r="C8" s="15"/>
      <c r="D8" s="15"/>
      <c r="E8" s="16"/>
      <c r="F8" s="16"/>
      <c r="G8" s="16"/>
      <c r="H8" s="16"/>
      <c r="I8" s="80"/>
      <c r="J8" s="16"/>
      <c r="K8" s="17"/>
      <c r="L8" s="16"/>
      <c r="M8" s="16"/>
      <c r="N8" s="16"/>
      <c r="O8" s="16"/>
      <c r="P8" s="16"/>
      <c r="T8" s="7">
        <v>1</v>
      </c>
      <c r="U8" s="7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7">
        <v>1.48</v>
      </c>
      <c r="AC8" s="18">
        <f>+AB8*2</f>
        <v>2.96</v>
      </c>
    </row>
    <row r="9" spans="1:29" s="12" customFormat="1" ht="30" x14ac:dyDescent="0.25">
      <c r="A9" s="19">
        <v>1</v>
      </c>
      <c r="B9" s="20" t="s">
        <v>26</v>
      </c>
      <c r="C9" s="21"/>
      <c r="D9" s="22">
        <f>SUM(D10:D14)</f>
        <v>2884643.49</v>
      </c>
      <c r="E9" s="23">
        <f t="shared" ref="E9:P9" si="1">SUM(E10:E14)</f>
        <v>2885544.0700000003</v>
      </c>
      <c r="F9" s="23">
        <f t="shared" si="1"/>
        <v>2949008.5700000003</v>
      </c>
      <c r="G9" s="23">
        <f t="shared" si="1"/>
        <v>3870026.5700000003</v>
      </c>
      <c r="H9" s="23">
        <f t="shared" si="1"/>
        <v>0</v>
      </c>
      <c r="I9" s="23">
        <f t="shared" si="1"/>
        <v>0</v>
      </c>
      <c r="J9" s="23">
        <f t="shared" si="1"/>
        <v>0</v>
      </c>
      <c r="K9" s="23">
        <f t="shared" si="1"/>
        <v>0</v>
      </c>
      <c r="L9" s="23">
        <f t="shared" si="1"/>
        <v>0</v>
      </c>
      <c r="M9" s="23">
        <f t="shared" si="1"/>
        <v>0</v>
      </c>
      <c r="N9" s="23">
        <f t="shared" si="1"/>
        <v>0</v>
      </c>
      <c r="O9" s="23">
        <f t="shared" si="1"/>
        <v>0</v>
      </c>
      <c r="P9" s="75">
        <f t="shared" si="1"/>
        <v>12589222.700000001</v>
      </c>
      <c r="T9" s="24"/>
    </row>
    <row r="10" spans="1:29" s="12" customFormat="1" x14ac:dyDescent="0.25">
      <c r="A10" s="19">
        <v>2</v>
      </c>
      <c r="B10" s="25" t="s">
        <v>27</v>
      </c>
      <c r="D10" s="29">
        <v>2456297.64</v>
      </c>
      <c r="E10" s="39">
        <v>2456297.64</v>
      </c>
      <c r="F10" s="39">
        <v>2511297.64</v>
      </c>
      <c r="G10" s="39">
        <v>2511297.64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26">
        <f t="shared" ref="P10:P13" si="2">SUM(D10:O10)</f>
        <v>9935190.5600000005</v>
      </c>
    </row>
    <row r="11" spans="1:29" s="12" customFormat="1" x14ac:dyDescent="0.25">
      <c r="A11" s="19">
        <v>2</v>
      </c>
      <c r="B11" s="25" t="s">
        <v>28</v>
      </c>
      <c r="D11" s="29">
        <v>65000</v>
      </c>
      <c r="E11" s="39">
        <v>65000</v>
      </c>
      <c r="F11" s="39">
        <v>65000</v>
      </c>
      <c r="G11" s="39">
        <f>921018+65000</f>
        <v>986018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26">
        <f t="shared" si="2"/>
        <v>1181018</v>
      </c>
    </row>
    <row r="12" spans="1:29" s="12" customFormat="1" ht="30" x14ac:dyDescent="0.25">
      <c r="A12" s="19">
        <v>2</v>
      </c>
      <c r="B12" s="25" t="s">
        <v>29</v>
      </c>
      <c r="D12" s="2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26">
        <f t="shared" si="2"/>
        <v>0</v>
      </c>
    </row>
    <row r="13" spans="1:29" s="12" customFormat="1" ht="30" x14ac:dyDescent="0.25">
      <c r="A13" s="19">
        <v>2</v>
      </c>
      <c r="B13" s="25" t="s">
        <v>30</v>
      </c>
      <c r="D13" s="2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26">
        <f t="shared" si="2"/>
        <v>0</v>
      </c>
    </row>
    <row r="14" spans="1:29" s="12" customFormat="1" ht="30" x14ac:dyDescent="0.25">
      <c r="A14" s="19">
        <v>2</v>
      </c>
      <c r="B14" s="25" t="s">
        <v>31</v>
      </c>
      <c r="D14" s="29">
        <v>363345.85</v>
      </c>
      <c r="E14" s="74">
        <v>364246.43000000005</v>
      </c>
      <c r="F14" s="74">
        <v>372710.93000000005</v>
      </c>
      <c r="G14" s="74">
        <f>174755.92+178302.13+19652.88</f>
        <v>372710.93000000005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26">
        <f>SUM(D14:O14)</f>
        <v>1473014.1400000001</v>
      </c>
    </row>
    <row r="15" spans="1:29" s="12" customFormat="1" x14ac:dyDescent="0.25">
      <c r="A15" s="19">
        <v>1</v>
      </c>
      <c r="B15" s="20" t="s">
        <v>32</v>
      </c>
      <c r="D15" s="27">
        <f>SUM(D16:D24)</f>
        <v>476606.28</v>
      </c>
      <c r="E15" s="28">
        <f t="shared" ref="E15:P15" si="3">SUM(E16:E24)</f>
        <v>633925.69000000006</v>
      </c>
      <c r="F15" s="28">
        <f t="shared" si="3"/>
        <v>2665116.17</v>
      </c>
      <c r="G15" s="28">
        <f t="shared" si="3"/>
        <v>1090531.24</v>
      </c>
      <c r="H15" s="28">
        <f t="shared" si="3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28">
        <f t="shared" si="3"/>
        <v>4866179.379999999</v>
      </c>
    </row>
    <row r="16" spans="1:29" s="12" customFormat="1" x14ac:dyDescent="0.25">
      <c r="A16" s="19">
        <v>2</v>
      </c>
      <c r="B16" s="25" t="s">
        <v>33</v>
      </c>
      <c r="D16" s="29">
        <v>196866.31999999998</v>
      </c>
      <c r="E16" s="39">
        <v>147300.21</v>
      </c>
      <c r="F16" s="39">
        <v>169359.88999999998</v>
      </c>
      <c r="G16" s="39">
        <f>98325.24+59562.06+41872.65+609.4+2484</f>
        <v>202853.34999999998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26">
        <f t="shared" ref="P16:P24" si="4">SUM(D16:O16)</f>
        <v>716379.7699999999</v>
      </c>
    </row>
    <row r="17" spans="1:16" s="12" customFormat="1" ht="30" x14ac:dyDescent="0.25">
      <c r="A17" s="19">
        <v>2</v>
      </c>
      <c r="B17" s="25" t="s">
        <v>34</v>
      </c>
      <c r="D17" s="29">
        <v>0</v>
      </c>
      <c r="E17" s="39">
        <v>0</v>
      </c>
      <c r="F17" s="39">
        <v>161660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26">
        <f t="shared" si="4"/>
        <v>161660</v>
      </c>
    </row>
    <row r="18" spans="1:16" s="12" customFormat="1" x14ac:dyDescent="0.25">
      <c r="A18" s="19">
        <v>2</v>
      </c>
      <c r="B18" s="25" t="s">
        <v>35</v>
      </c>
      <c r="D18" s="29">
        <v>0</v>
      </c>
      <c r="E18" s="39">
        <v>151267.03</v>
      </c>
      <c r="F18" s="39">
        <v>117523.54</v>
      </c>
      <c r="G18" s="39">
        <v>224847.27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26">
        <f t="shared" si="4"/>
        <v>493637.83999999997</v>
      </c>
    </row>
    <row r="19" spans="1:16" s="12" customFormat="1" ht="18" customHeight="1" x14ac:dyDescent="0.25">
      <c r="A19" s="19">
        <v>2</v>
      </c>
      <c r="B19" s="25" t="s">
        <v>36</v>
      </c>
      <c r="D19" s="2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26">
        <f t="shared" si="4"/>
        <v>0</v>
      </c>
    </row>
    <row r="20" spans="1:16" s="12" customFormat="1" x14ac:dyDescent="0.25">
      <c r="A20" s="19">
        <v>2</v>
      </c>
      <c r="B20" s="25" t="s">
        <v>37</v>
      </c>
      <c r="D20" s="29">
        <v>0</v>
      </c>
      <c r="E20" s="39">
        <v>0</v>
      </c>
      <c r="F20" s="39">
        <v>150000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26">
        <f t="shared" si="4"/>
        <v>150000</v>
      </c>
    </row>
    <row r="21" spans="1:16" s="12" customFormat="1" x14ac:dyDescent="0.25">
      <c r="A21" s="19">
        <v>2</v>
      </c>
      <c r="B21" s="25" t="s">
        <v>38</v>
      </c>
      <c r="D21" s="29">
        <v>279739.96000000002</v>
      </c>
      <c r="E21" s="39">
        <v>287293.40000000002</v>
      </c>
      <c r="F21" s="39">
        <v>283790.74</v>
      </c>
      <c r="G21" s="39">
        <v>282987.42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26">
        <f t="shared" si="4"/>
        <v>1133811.52</v>
      </c>
    </row>
    <row r="22" spans="1:16" s="12" customFormat="1" ht="45" x14ac:dyDescent="0.25">
      <c r="A22" s="19">
        <v>2</v>
      </c>
      <c r="B22" s="25" t="s">
        <v>39</v>
      </c>
      <c r="D22" s="29">
        <v>0</v>
      </c>
      <c r="E22" s="39">
        <v>30049</v>
      </c>
      <c r="F22" s="39">
        <v>182782</v>
      </c>
      <c r="G22" s="39">
        <v>80240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26">
        <f t="shared" si="4"/>
        <v>293071</v>
      </c>
    </row>
    <row r="23" spans="1:16" s="12" customFormat="1" ht="30" x14ac:dyDescent="0.25">
      <c r="A23" s="19">
        <v>2</v>
      </c>
      <c r="B23" s="25" t="s">
        <v>40</v>
      </c>
      <c r="D23" s="29">
        <v>0</v>
      </c>
      <c r="E23" s="39">
        <v>0</v>
      </c>
      <c r="F23" s="39">
        <v>1600000</v>
      </c>
      <c r="G23" s="39">
        <f>233999.9+17300</f>
        <v>251299.9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26">
        <f t="shared" si="4"/>
        <v>1851299.9</v>
      </c>
    </row>
    <row r="24" spans="1:16" s="12" customFormat="1" ht="30" x14ac:dyDescent="0.25">
      <c r="A24" s="19">
        <v>2</v>
      </c>
      <c r="B24" s="25" t="s">
        <v>41</v>
      </c>
      <c r="D24" s="29">
        <v>0</v>
      </c>
      <c r="E24" s="39">
        <v>18016.05</v>
      </c>
      <c r="F24" s="39">
        <v>0</v>
      </c>
      <c r="G24" s="39">
        <v>48303.3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26">
        <f t="shared" si="4"/>
        <v>66319.350000000006</v>
      </c>
    </row>
    <row r="25" spans="1:16" s="12" customFormat="1" x14ac:dyDescent="0.25">
      <c r="A25" s="19">
        <v>1</v>
      </c>
      <c r="B25" s="20" t="s">
        <v>42</v>
      </c>
      <c r="D25" s="28">
        <f t="shared" ref="D25:E25" si="5">SUM(D26:D34)</f>
        <v>0</v>
      </c>
      <c r="E25" s="28">
        <f t="shared" si="5"/>
        <v>100890</v>
      </c>
      <c r="F25" s="28">
        <f>SUM(F26:F34)</f>
        <v>152839.51</v>
      </c>
      <c r="G25" s="28">
        <f t="shared" ref="G25:P25" si="6">SUM(G26:G34)</f>
        <v>49000</v>
      </c>
      <c r="H25" s="28">
        <f t="shared" si="6"/>
        <v>0</v>
      </c>
      <c r="I25" s="28">
        <f t="shared" si="6"/>
        <v>0</v>
      </c>
      <c r="J25" s="28">
        <f t="shared" si="6"/>
        <v>0</v>
      </c>
      <c r="K25" s="28">
        <f t="shared" si="6"/>
        <v>0</v>
      </c>
      <c r="L25" s="28">
        <f t="shared" si="6"/>
        <v>0</v>
      </c>
      <c r="M25" s="28">
        <f t="shared" si="6"/>
        <v>0</v>
      </c>
      <c r="N25" s="28">
        <f t="shared" si="6"/>
        <v>0</v>
      </c>
      <c r="O25" s="28">
        <f t="shared" si="6"/>
        <v>0</v>
      </c>
      <c r="P25" s="26">
        <f t="shared" si="6"/>
        <v>302729.51</v>
      </c>
    </row>
    <row r="26" spans="1:16" s="12" customFormat="1" ht="30" x14ac:dyDescent="0.25">
      <c r="A26" s="19">
        <v>2</v>
      </c>
      <c r="B26" s="25" t="s">
        <v>43</v>
      </c>
      <c r="D26" s="29">
        <v>0</v>
      </c>
      <c r="E26" s="39">
        <v>0</v>
      </c>
      <c r="F26" s="39">
        <v>8004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26">
        <f t="shared" ref="P26:P72" si="7">SUM(D26:O26)</f>
        <v>8004</v>
      </c>
    </row>
    <row r="27" spans="1:16" s="12" customFormat="1" x14ac:dyDescent="0.25">
      <c r="A27" s="19">
        <v>2</v>
      </c>
      <c r="B27" s="25" t="s">
        <v>44</v>
      </c>
      <c r="D27" s="2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26">
        <f t="shared" si="7"/>
        <v>0</v>
      </c>
    </row>
    <row r="28" spans="1:16" s="12" customFormat="1" ht="30" x14ac:dyDescent="0.25">
      <c r="A28" s="19">
        <v>2</v>
      </c>
      <c r="B28" s="25" t="s">
        <v>45</v>
      </c>
      <c r="D28" s="29">
        <v>0</v>
      </c>
      <c r="E28" s="39">
        <v>0</v>
      </c>
      <c r="F28" s="39">
        <v>43862.37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26">
        <f t="shared" si="7"/>
        <v>43862.37</v>
      </c>
    </row>
    <row r="29" spans="1:16" s="12" customFormat="1" x14ac:dyDescent="0.25">
      <c r="A29" s="19">
        <v>2</v>
      </c>
      <c r="B29" s="25" t="s">
        <v>46</v>
      </c>
      <c r="D29" s="2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26">
        <f t="shared" si="7"/>
        <v>0</v>
      </c>
    </row>
    <row r="30" spans="1:16" s="12" customFormat="1" ht="30" x14ac:dyDescent="0.25">
      <c r="A30" s="19">
        <v>2</v>
      </c>
      <c r="B30" s="25" t="s">
        <v>47</v>
      </c>
      <c r="D30" s="29">
        <v>0</v>
      </c>
      <c r="E30" s="39">
        <v>0</v>
      </c>
      <c r="F30" s="39">
        <v>54280</v>
      </c>
      <c r="G30" s="39">
        <v>7700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26">
        <f t="shared" si="7"/>
        <v>61980</v>
      </c>
    </row>
    <row r="31" spans="1:16" s="12" customFormat="1" ht="30" x14ac:dyDescent="0.25">
      <c r="A31" s="19">
        <v>2</v>
      </c>
      <c r="B31" s="25" t="s">
        <v>48</v>
      </c>
      <c r="D31" s="2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26">
        <f t="shared" si="7"/>
        <v>0</v>
      </c>
    </row>
    <row r="32" spans="1:16" s="12" customFormat="1" ht="30" x14ac:dyDescent="0.25">
      <c r="A32" s="19">
        <v>2</v>
      </c>
      <c r="B32" s="25" t="s">
        <v>49</v>
      </c>
      <c r="D32" s="2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26">
        <f t="shared" si="7"/>
        <v>0</v>
      </c>
    </row>
    <row r="33" spans="1:16" s="12" customFormat="1" ht="45" x14ac:dyDescent="0.25">
      <c r="A33" s="19">
        <v>2</v>
      </c>
      <c r="B33" s="25" t="s">
        <v>50</v>
      </c>
      <c r="D33" s="29"/>
      <c r="E33" s="30"/>
      <c r="F33" s="30"/>
      <c r="G33" s="30"/>
      <c r="H33" s="30"/>
      <c r="I33" s="49"/>
      <c r="J33" s="30"/>
      <c r="K33" s="30"/>
      <c r="L33" s="30"/>
      <c r="M33" s="30"/>
      <c r="N33" s="30"/>
      <c r="O33" s="30"/>
      <c r="P33" s="26">
        <f t="shared" si="7"/>
        <v>0</v>
      </c>
    </row>
    <row r="34" spans="1:16" s="12" customFormat="1" x14ac:dyDescent="0.25">
      <c r="A34" s="19">
        <v>2</v>
      </c>
      <c r="B34" s="25" t="s">
        <v>51</v>
      </c>
      <c r="D34" s="29">
        <v>0</v>
      </c>
      <c r="E34" s="39">
        <v>100890</v>
      </c>
      <c r="F34" s="39">
        <v>46693.14</v>
      </c>
      <c r="G34" s="39">
        <v>41300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26">
        <f t="shared" si="7"/>
        <v>188883.14</v>
      </c>
    </row>
    <row r="35" spans="1:16" s="12" customFormat="1" x14ac:dyDescent="0.25">
      <c r="A35" s="19">
        <v>1</v>
      </c>
      <c r="B35" s="20" t="s">
        <v>52</v>
      </c>
      <c r="D35" s="29"/>
      <c r="E35" s="31"/>
      <c r="F35" s="31"/>
      <c r="G35" s="31"/>
      <c r="H35" s="31"/>
      <c r="I35" s="81"/>
      <c r="J35" s="31"/>
      <c r="K35" s="31"/>
      <c r="L35" s="31"/>
      <c r="M35" s="31"/>
      <c r="N35" s="31"/>
      <c r="O35" s="31"/>
      <c r="P35" s="32">
        <f t="shared" ref="P35" si="8">+P36+P37+P38+P40+P41+P42</f>
        <v>0</v>
      </c>
    </row>
    <row r="36" spans="1:16" s="12" customFormat="1" ht="30" x14ac:dyDescent="0.25">
      <c r="A36" s="19">
        <v>2</v>
      </c>
      <c r="B36" s="25" t="s">
        <v>53</v>
      </c>
      <c r="D36" s="29"/>
      <c r="E36" s="30"/>
      <c r="F36" s="30"/>
      <c r="G36" s="30"/>
      <c r="H36" s="30"/>
      <c r="I36" s="49"/>
      <c r="J36" s="30"/>
      <c r="K36" s="30"/>
      <c r="L36" s="30"/>
      <c r="M36" s="30"/>
      <c r="N36" s="30"/>
      <c r="O36" s="30"/>
      <c r="P36" s="26">
        <f t="shared" si="7"/>
        <v>0</v>
      </c>
    </row>
    <row r="37" spans="1:16" s="12" customFormat="1" ht="30" x14ac:dyDescent="0.25">
      <c r="A37" s="19">
        <v>2</v>
      </c>
      <c r="B37" s="25" t="s">
        <v>54</v>
      </c>
      <c r="D37" s="29"/>
      <c r="E37" s="30"/>
      <c r="F37" s="30"/>
      <c r="G37" s="30"/>
      <c r="H37" s="30"/>
      <c r="I37" s="49"/>
      <c r="J37" s="30"/>
      <c r="K37" s="30"/>
      <c r="L37" s="30"/>
      <c r="M37" s="30"/>
      <c r="N37" s="30"/>
      <c r="O37" s="30"/>
      <c r="P37" s="26">
        <f t="shared" si="7"/>
        <v>0</v>
      </c>
    </row>
    <row r="38" spans="1:16" s="12" customFormat="1" ht="30" x14ac:dyDescent="0.25">
      <c r="A38" s="19">
        <v>2</v>
      </c>
      <c r="B38" s="25" t="s">
        <v>55</v>
      </c>
      <c r="D38" s="29"/>
      <c r="E38" s="30"/>
      <c r="F38" s="30"/>
      <c r="G38" s="30"/>
      <c r="H38" s="30"/>
      <c r="I38" s="49"/>
      <c r="J38" s="30"/>
      <c r="K38" s="30"/>
      <c r="L38" s="30"/>
      <c r="M38" s="30"/>
      <c r="N38" s="30"/>
      <c r="O38" s="30"/>
      <c r="P38" s="26">
        <f t="shared" si="7"/>
        <v>0</v>
      </c>
    </row>
    <row r="39" spans="1:16" s="12" customFormat="1" ht="30" x14ac:dyDescent="0.25">
      <c r="A39" s="19">
        <v>2</v>
      </c>
      <c r="B39" s="25" t="s">
        <v>56</v>
      </c>
      <c r="D39" s="29"/>
      <c r="E39" s="30"/>
      <c r="F39" s="30"/>
      <c r="G39" s="30"/>
      <c r="H39" s="30"/>
      <c r="I39" s="49"/>
      <c r="J39" s="30"/>
      <c r="K39" s="30"/>
      <c r="L39" s="30"/>
      <c r="M39" s="30"/>
      <c r="N39" s="30"/>
      <c r="O39" s="30"/>
      <c r="P39" s="26">
        <f t="shared" si="7"/>
        <v>0</v>
      </c>
    </row>
    <row r="40" spans="1:16" s="12" customFormat="1" ht="30" x14ac:dyDescent="0.25">
      <c r="A40" s="19">
        <v>2</v>
      </c>
      <c r="B40" s="25" t="s">
        <v>57</v>
      </c>
      <c r="D40" s="29"/>
      <c r="E40" s="30"/>
      <c r="F40" s="30"/>
      <c r="G40" s="30"/>
      <c r="H40" s="30"/>
      <c r="I40" s="49"/>
      <c r="J40" s="30"/>
      <c r="K40" s="30"/>
      <c r="L40" s="30"/>
      <c r="M40" s="30"/>
      <c r="N40" s="30"/>
      <c r="O40" s="30"/>
      <c r="P40" s="26">
        <f t="shared" si="7"/>
        <v>0</v>
      </c>
    </row>
    <row r="41" spans="1:16" s="12" customFormat="1" ht="30" x14ac:dyDescent="0.25">
      <c r="A41" s="19">
        <v>2</v>
      </c>
      <c r="B41" s="25" t="s">
        <v>58</v>
      </c>
      <c r="D41" s="29"/>
      <c r="E41" s="30"/>
      <c r="F41" s="30"/>
      <c r="G41" s="30"/>
      <c r="H41" s="30"/>
      <c r="I41" s="49"/>
      <c r="J41" s="30"/>
      <c r="K41" s="30"/>
      <c r="L41" s="30"/>
      <c r="M41" s="30"/>
      <c r="N41" s="30"/>
      <c r="O41" s="30"/>
      <c r="P41" s="26">
        <f t="shared" si="7"/>
        <v>0</v>
      </c>
    </row>
    <row r="42" spans="1:16" s="12" customFormat="1" ht="30" x14ac:dyDescent="0.25">
      <c r="A42" s="19">
        <v>2</v>
      </c>
      <c r="B42" s="25" t="s">
        <v>59</v>
      </c>
      <c r="D42" s="29"/>
      <c r="E42" s="30"/>
      <c r="F42" s="30"/>
      <c r="G42" s="30"/>
      <c r="H42" s="30"/>
      <c r="I42" s="49"/>
      <c r="J42" s="30"/>
      <c r="K42" s="30"/>
      <c r="L42" s="30"/>
      <c r="M42" s="30"/>
      <c r="N42" s="30"/>
      <c r="O42" s="30"/>
      <c r="P42" s="26">
        <f t="shared" si="7"/>
        <v>0</v>
      </c>
    </row>
    <row r="43" spans="1:16" s="12" customFormat="1" x14ac:dyDescent="0.25">
      <c r="A43" s="19">
        <v>1</v>
      </c>
      <c r="B43" s="20" t="s">
        <v>60</v>
      </c>
      <c r="D43" s="33"/>
      <c r="E43" s="30"/>
      <c r="F43" s="30"/>
      <c r="G43" s="30"/>
      <c r="H43" s="30"/>
      <c r="I43" s="49"/>
      <c r="J43" s="30"/>
      <c r="K43" s="30"/>
      <c r="L43" s="30"/>
      <c r="M43" s="30"/>
      <c r="N43" s="30"/>
      <c r="O43" s="30"/>
      <c r="P43" s="26">
        <f t="shared" ref="P43:P61" si="9">SUM(D43:M43)</f>
        <v>0</v>
      </c>
    </row>
    <row r="44" spans="1:16" s="12" customFormat="1" ht="30" x14ac:dyDescent="0.25">
      <c r="A44" s="19">
        <v>2</v>
      </c>
      <c r="B44" s="25" t="s">
        <v>61</v>
      </c>
      <c r="D44" s="29"/>
      <c r="E44" s="30"/>
      <c r="F44" s="30"/>
      <c r="G44" s="30"/>
      <c r="H44" s="30"/>
      <c r="I44" s="49"/>
      <c r="J44" s="30"/>
      <c r="K44" s="30"/>
      <c r="L44" s="30"/>
      <c r="M44" s="30"/>
      <c r="N44" s="30"/>
      <c r="O44" s="30"/>
      <c r="P44" s="26">
        <f t="shared" si="7"/>
        <v>0</v>
      </c>
    </row>
    <row r="45" spans="1:16" s="12" customFormat="1" ht="30" x14ac:dyDescent="0.25">
      <c r="A45" s="19">
        <v>2</v>
      </c>
      <c r="B45" s="25" t="s">
        <v>62</v>
      </c>
      <c r="D45" s="29">
        <v>0</v>
      </c>
      <c r="E45" s="30"/>
      <c r="F45" s="30"/>
      <c r="G45" s="30"/>
      <c r="H45" s="30"/>
      <c r="I45" s="49"/>
      <c r="J45" s="30"/>
      <c r="K45" s="30"/>
      <c r="L45" s="30"/>
      <c r="M45" s="30"/>
      <c r="N45" s="30"/>
      <c r="O45" s="30"/>
      <c r="P45" s="26">
        <f t="shared" si="7"/>
        <v>0</v>
      </c>
    </row>
    <row r="46" spans="1:16" s="12" customFormat="1" ht="30" x14ac:dyDescent="0.25">
      <c r="A46" s="19">
        <v>2</v>
      </c>
      <c r="B46" s="25" t="s">
        <v>63</v>
      </c>
      <c r="D46" s="29">
        <v>0</v>
      </c>
      <c r="E46" s="30"/>
      <c r="F46" s="30"/>
      <c r="G46" s="30"/>
      <c r="H46" s="30"/>
      <c r="I46" s="49"/>
      <c r="J46" s="30"/>
      <c r="K46" s="30"/>
      <c r="L46" s="30"/>
      <c r="M46" s="30"/>
      <c r="N46" s="30"/>
      <c r="O46" s="30"/>
      <c r="P46" s="26">
        <f t="shared" si="7"/>
        <v>0</v>
      </c>
    </row>
    <row r="47" spans="1:16" s="12" customFormat="1" ht="30" x14ac:dyDescent="0.25">
      <c r="A47" s="19">
        <v>2</v>
      </c>
      <c r="B47" s="25" t="s">
        <v>64</v>
      </c>
      <c r="D47" s="29">
        <v>0</v>
      </c>
      <c r="E47" s="30"/>
      <c r="F47" s="30"/>
      <c r="G47" s="30"/>
      <c r="H47" s="30"/>
      <c r="I47" s="49"/>
      <c r="J47" s="30"/>
      <c r="K47" s="30"/>
      <c r="L47" s="30"/>
      <c r="M47" s="30"/>
      <c r="N47" s="30"/>
      <c r="O47" s="30"/>
      <c r="P47" s="26">
        <f t="shared" si="7"/>
        <v>0</v>
      </c>
    </row>
    <row r="48" spans="1:16" s="12" customFormat="1" ht="30" x14ac:dyDescent="0.25">
      <c r="A48" s="19">
        <v>2</v>
      </c>
      <c r="B48" s="25" t="s">
        <v>65</v>
      </c>
      <c r="D48" s="29">
        <v>0</v>
      </c>
      <c r="E48" s="30"/>
      <c r="F48" s="30"/>
      <c r="G48" s="30"/>
      <c r="H48" s="30"/>
      <c r="I48" s="49"/>
      <c r="J48" s="30"/>
      <c r="K48" s="30"/>
      <c r="L48" s="30"/>
      <c r="M48" s="30"/>
      <c r="N48" s="30"/>
      <c r="O48" s="30"/>
      <c r="P48" s="26">
        <f t="shared" si="7"/>
        <v>0</v>
      </c>
    </row>
    <row r="49" spans="1:19" s="12" customFormat="1" ht="30" x14ac:dyDescent="0.25">
      <c r="A49" s="19">
        <v>2</v>
      </c>
      <c r="B49" s="25" t="s">
        <v>66</v>
      </c>
      <c r="D49" s="29">
        <v>0</v>
      </c>
      <c r="E49" s="30"/>
      <c r="F49" s="30"/>
      <c r="G49" s="30"/>
      <c r="H49" s="30"/>
      <c r="I49" s="49"/>
      <c r="J49" s="30"/>
      <c r="K49" s="30"/>
      <c r="L49" s="30"/>
      <c r="M49" s="30"/>
      <c r="N49" s="30"/>
      <c r="O49" s="30"/>
      <c r="P49" s="26">
        <f t="shared" si="7"/>
        <v>0</v>
      </c>
    </row>
    <row r="50" spans="1:19" s="12" customFormat="1" ht="30" x14ac:dyDescent="0.25">
      <c r="A50" s="19">
        <v>2</v>
      </c>
      <c r="B50" s="25" t="s">
        <v>67</v>
      </c>
      <c r="D50" s="34">
        <v>0</v>
      </c>
      <c r="E50" s="30"/>
      <c r="F50" s="30"/>
      <c r="G50" s="30"/>
      <c r="H50" s="30"/>
      <c r="I50" s="49"/>
      <c r="J50" s="30"/>
      <c r="K50" s="30"/>
      <c r="L50" s="30"/>
      <c r="M50" s="30"/>
      <c r="N50" s="30"/>
      <c r="O50" s="30"/>
      <c r="P50" s="26">
        <f t="shared" si="7"/>
        <v>0</v>
      </c>
    </row>
    <row r="51" spans="1:19" s="12" customFormat="1" ht="30" x14ac:dyDescent="0.25">
      <c r="A51" s="19">
        <v>1</v>
      </c>
      <c r="B51" s="20" t="s">
        <v>68</v>
      </c>
      <c r="D51" s="27">
        <f>SUM(D52:D65)</f>
        <v>0</v>
      </c>
      <c r="E51" s="35">
        <f t="shared" ref="E51:P51" si="10">SUM(E52:E65)</f>
        <v>0</v>
      </c>
      <c r="F51" s="35">
        <f t="shared" si="10"/>
        <v>0</v>
      </c>
      <c r="G51" s="35">
        <f t="shared" si="10"/>
        <v>0</v>
      </c>
      <c r="H51" s="35">
        <f t="shared" si="10"/>
        <v>0</v>
      </c>
      <c r="I51" s="82">
        <f t="shared" si="10"/>
        <v>0</v>
      </c>
      <c r="J51" s="28">
        <f t="shared" si="10"/>
        <v>0</v>
      </c>
      <c r="K51" s="28">
        <f t="shared" si="10"/>
        <v>0</v>
      </c>
      <c r="L51" s="28">
        <f t="shared" si="10"/>
        <v>0</v>
      </c>
      <c r="M51" s="28">
        <f t="shared" si="10"/>
        <v>0</v>
      </c>
      <c r="N51" s="35">
        <f t="shared" si="10"/>
        <v>0</v>
      </c>
      <c r="O51" s="35">
        <f t="shared" si="10"/>
        <v>0</v>
      </c>
      <c r="P51" s="43">
        <f t="shared" si="10"/>
        <v>0</v>
      </c>
      <c r="Q51" s="31" t="s">
        <v>69</v>
      </c>
      <c r="R51" s="36" t="s">
        <v>69</v>
      </c>
      <c r="S51" s="36" t="s">
        <v>69</v>
      </c>
    </row>
    <row r="52" spans="1:19" s="12" customFormat="1" x14ac:dyDescent="0.25">
      <c r="A52" s="19">
        <v>2</v>
      </c>
      <c r="B52" s="25" t="s">
        <v>70</v>
      </c>
      <c r="D52" s="73">
        <v>0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37">
        <f t="shared" si="7"/>
        <v>0</v>
      </c>
    </row>
    <row r="53" spans="1:19" s="12" customFormat="1" ht="30" x14ac:dyDescent="0.25">
      <c r="A53" s="19">
        <v>2</v>
      </c>
      <c r="B53" s="25" t="s">
        <v>71</v>
      </c>
      <c r="D53" s="38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26">
        <f t="shared" si="7"/>
        <v>0</v>
      </c>
    </row>
    <row r="54" spans="1:19" s="12" customFormat="1" ht="30" x14ac:dyDescent="0.25">
      <c r="A54" s="19">
        <v>2</v>
      </c>
      <c r="B54" s="25" t="s">
        <v>72</v>
      </c>
      <c r="D54" s="38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26">
        <f t="shared" si="7"/>
        <v>0</v>
      </c>
    </row>
    <row r="55" spans="1:19" s="12" customFormat="1" ht="30" x14ac:dyDescent="0.25">
      <c r="A55" s="19">
        <v>2</v>
      </c>
      <c r="B55" s="25" t="s">
        <v>73</v>
      </c>
      <c r="D55" s="38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26">
        <f t="shared" si="7"/>
        <v>0</v>
      </c>
    </row>
    <row r="56" spans="1:19" s="12" customFormat="1" ht="30" x14ac:dyDescent="0.25">
      <c r="A56" s="19">
        <v>2</v>
      </c>
      <c r="B56" s="25" t="s">
        <v>74</v>
      </c>
      <c r="D56" s="38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26">
        <f t="shared" si="7"/>
        <v>0</v>
      </c>
    </row>
    <row r="57" spans="1:19" s="12" customFormat="1" ht="30" x14ac:dyDescent="0.25">
      <c r="A57" s="19">
        <v>2</v>
      </c>
      <c r="B57" s="25" t="s">
        <v>75</v>
      </c>
      <c r="D57" s="38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26">
        <f t="shared" si="7"/>
        <v>0</v>
      </c>
    </row>
    <row r="58" spans="1:19" s="12" customFormat="1" ht="30" x14ac:dyDescent="0.25">
      <c r="A58" s="19">
        <v>2</v>
      </c>
      <c r="B58" s="25" t="s">
        <v>76</v>
      </c>
      <c r="D58" s="38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26">
        <f t="shared" si="7"/>
        <v>0</v>
      </c>
    </row>
    <row r="59" spans="1:19" s="12" customFormat="1" x14ac:dyDescent="0.25">
      <c r="A59" s="19">
        <v>2</v>
      </c>
      <c r="B59" s="25" t="s">
        <v>77</v>
      </c>
      <c r="D59" s="38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26">
        <f t="shared" si="7"/>
        <v>0</v>
      </c>
    </row>
    <row r="60" spans="1:19" s="12" customFormat="1" ht="45" x14ac:dyDescent="0.25">
      <c r="A60" s="19">
        <v>2</v>
      </c>
      <c r="B60" s="25" t="s">
        <v>78</v>
      </c>
      <c r="D60" s="38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26">
        <f t="shared" si="7"/>
        <v>0</v>
      </c>
    </row>
    <row r="61" spans="1:19" s="12" customFormat="1" x14ac:dyDescent="0.25">
      <c r="A61" s="19">
        <v>1</v>
      </c>
      <c r="B61" s="20" t="s">
        <v>79</v>
      </c>
      <c r="D61" s="40"/>
      <c r="E61" s="30"/>
      <c r="F61" s="30"/>
      <c r="G61" s="30"/>
      <c r="H61" s="30"/>
      <c r="I61" s="49"/>
      <c r="J61" s="30"/>
      <c r="K61" s="30"/>
      <c r="L61" s="30"/>
      <c r="M61" s="30"/>
      <c r="N61" s="30"/>
      <c r="O61" s="30"/>
      <c r="P61" s="26">
        <f t="shared" si="9"/>
        <v>0</v>
      </c>
    </row>
    <row r="62" spans="1:19" s="12" customFormat="1" x14ac:dyDescent="0.25">
      <c r="A62" s="19">
        <v>2</v>
      </c>
      <c r="B62" s="25" t="s">
        <v>80</v>
      </c>
      <c r="D62" s="40"/>
      <c r="E62" s="30"/>
      <c r="F62" s="30"/>
      <c r="G62" s="30"/>
      <c r="H62" s="30"/>
      <c r="I62" s="49"/>
      <c r="J62" s="30"/>
      <c r="K62" s="30"/>
      <c r="L62" s="30"/>
      <c r="M62" s="30"/>
      <c r="N62" s="30"/>
      <c r="O62" s="30"/>
      <c r="P62" s="26">
        <f t="shared" si="7"/>
        <v>0</v>
      </c>
    </row>
    <row r="63" spans="1:19" s="12" customFormat="1" x14ac:dyDescent="0.25">
      <c r="A63" s="19">
        <v>2</v>
      </c>
      <c r="B63" s="25" t="s">
        <v>81</v>
      </c>
      <c r="D63" s="40"/>
      <c r="E63" s="30"/>
      <c r="F63" s="30"/>
      <c r="G63" s="30"/>
      <c r="H63" s="30"/>
      <c r="I63" s="49"/>
      <c r="J63" s="30"/>
      <c r="K63" s="30"/>
      <c r="L63" s="30"/>
      <c r="M63" s="30"/>
      <c r="N63" s="30"/>
      <c r="O63" s="30"/>
      <c r="P63" s="26">
        <f t="shared" si="7"/>
        <v>0</v>
      </c>
    </row>
    <row r="64" spans="1:19" s="12" customFormat="1" ht="30" x14ac:dyDescent="0.25">
      <c r="A64" s="19">
        <v>2</v>
      </c>
      <c r="B64" s="25" t="s">
        <v>82</v>
      </c>
      <c r="D64" s="40"/>
      <c r="E64" s="30"/>
      <c r="F64" s="30"/>
      <c r="G64" s="30"/>
      <c r="H64" s="30"/>
      <c r="I64" s="49"/>
      <c r="J64" s="30"/>
      <c r="K64" s="30"/>
      <c r="L64" s="30"/>
      <c r="M64" s="30"/>
      <c r="N64" s="30"/>
      <c r="O64" s="30"/>
      <c r="P64" s="26">
        <f t="shared" si="7"/>
        <v>0</v>
      </c>
    </row>
    <row r="65" spans="1:19" s="12" customFormat="1" ht="45" x14ac:dyDescent="0.25">
      <c r="A65" s="19">
        <v>2</v>
      </c>
      <c r="B65" s="25" t="s">
        <v>83</v>
      </c>
      <c r="D65" s="40"/>
      <c r="E65" s="30"/>
      <c r="F65" s="30"/>
      <c r="G65" s="30"/>
      <c r="H65" s="30"/>
      <c r="I65" s="49"/>
      <c r="J65" s="30"/>
      <c r="K65" s="30"/>
      <c r="L65" s="30"/>
      <c r="M65" s="30"/>
      <c r="N65" s="30"/>
      <c r="O65" s="30"/>
      <c r="P65" s="26">
        <f t="shared" si="7"/>
        <v>0</v>
      </c>
    </row>
    <row r="66" spans="1:19" s="12" customFormat="1" ht="30" x14ac:dyDescent="0.25">
      <c r="A66" s="19">
        <v>1</v>
      </c>
      <c r="B66" s="20" t="s">
        <v>84</v>
      </c>
      <c r="D66" s="33">
        <f>+D67+D68</f>
        <v>0</v>
      </c>
      <c r="E66" s="35">
        <f t="shared" ref="E66:P66" si="11">+E67+E68</f>
        <v>0</v>
      </c>
      <c r="F66" s="35">
        <f t="shared" si="11"/>
        <v>0</v>
      </c>
      <c r="G66" s="35">
        <f t="shared" si="11"/>
        <v>0</v>
      </c>
      <c r="H66" s="35">
        <f t="shared" si="11"/>
        <v>0</v>
      </c>
      <c r="I66" s="82">
        <f t="shared" si="11"/>
        <v>0</v>
      </c>
      <c r="J66" s="35">
        <f t="shared" si="11"/>
        <v>0</v>
      </c>
      <c r="K66" s="35">
        <f t="shared" si="11"/>
        <v>0</v>
      </c>
      <c r="L66" s="35">
        <f t="shared" si="11"/>
        <v>0</v>
      </c>
      <c r="M66" s="35">
        <f t="shared" si="11"/>
        <v>0</v>
      </c>
      <c r="N66" s="31">
        <v>0</v>
      </c>
      <c r="O66" s="31">
        <v>0</v>
      </c>
      <c r="P66" s="32">
        <f t="shared" si="11"/>
        <v>0</v>
      </c>
      <c r="S66" s="36"/>
    </row>
    <row r="67" spans="1:19" s="12" customFormat="1" x14ac:dyDescent="0.25">
      <c r="A67" s="19">
        <v>2</v>
      </c>
      <c r="B67" s="25" t="s">
        <v>85</v>
      </c>
      <c r="D67" s="29">
        <v>0</v>
      </c>
      <c r="E67" s="30"/>
      <c r="F67" s="30"/>
      <c r="G67" s="30"/>
      <c r="H67" s="30"/>
      <c r="I67" s="49"/>
      <c r="J67" s="30"/>
      <c r="K67" s="30"/>
      <c r="L67" s="30"/>
      <c r="M67" s="30"/>
      <c r="N67" s="30"/>
      <c r="O67" s="30"/>
      <c r="P67" s="26">
        <f t="shared" si="7"/>
        <v>0</v>
      </c>
    </row>
    <row r="68" spans="1:19" s="12" customFormat="1" ht="30" x14ac:dyDescent="0.25">
      <c r="A68" s="19">
        <v>2</v>
      </c>
      <c r="B68" s="25" t="s">
        <v>86</v>
      </c>
      <c r="D68" s="34">
        <v>0</v>
      </c>
      <c r="E68" s="39"/>
      <c r="F68" s="30"/>
      <c r="G68" s="30"/>
      <c r="H68" s="30"/>
      <c r="I68" s="49"/>
      <c r="J68" s="30"/>
      <c r="K68" s="30"/>
      <c r="L68" s="30"/>
      <c r="M68" s="30"/>
      <c r="N68" s="30"/>
      <c r="O68" s="30"/>
      <c r="P68" s="26">
        <f t="shared" si="7"/>
        <v>0</v>
      </c>
    </row>
    <row r="69" spans="1:19" s="12" customFormat="1" x14ac:dyDescent="0.25">
      <c r="A69" s="19">
        <v>1</v>
      </c>
      <c r="B69" s="20" t="s">
        <v>87</v>
      </c>
      <c r="D69" s="41"/>
      <c r="E69" s="28">
        <f t="shared" ref="E69:I69" si="12">+E70+E71+E72</f>
        <v>0</v>
      </c>
      <c r="F69" s="28">
        <f t="shared" si="12"/>
        <v>0</v>
      </c>
      <c r="G69" s="28">
        <f t="shared" si="12"/>
        <v>0</v>
      </c>
      <c r="H69" s="28">
        <f t="shared" si="12"/>
        <v>0</v>
      </c>
      <c r="I69" s="28">
        <f t="shared" si="12"/>
        <v>0</v>
      </c>
      <c r="J69" s="28">
        <f>+J70+J71+J72</f>
        <v>0</v>
      </c>
      <c r="K69" s="28">
        <f t="shared" ref="K69:P69" si="13">+K70+K71+K72</f>
        <v>0</v>
      </c>
      <c r="L69" s="28">
        <f t="shared" si="13"/>
        <v>0</v>
      </c>
      <c r="M69" s="28">
        <f t="shared" si="13"/>
        <v>0</v>
      </c>
      <c r="N69" s="42">
        <v>0</v>
      </c>
      <c r="O69" s="42">
        <v>0</v>
      </c>
      <c r="P69" s="43">
        <f t="shared" si="13"/>
        <v>0</v>
      </c>
    </row>
    <row r="70" spans="1:19" s="12" customFormat="1" ht="30" x14ac:dyDescent="0.25">
      <c r="A70" s="19">
        <v>2</v>
      </c>
      <c r="B70" s="25" t="s">
        <v>88</v>
      </c>
      <c r="D70" s="34">
        <v>0</v>
      </c>
      <c r="E70" s="39"/>
      <c r="F70" s="30"/>
      <c r="G70" s="30"/>
      <c r="H70" s="30"/>
      <c r="I70" s="49"/>
      <c r="J70" s="30"/>
      <c r="K70" s="30"/>
      <c r="L70" s="30"/>
      <c r="M70" s="30"/>
      <c r="N70" s="30"/>
      <c r="O70" s="30"/>
      <c r="P70" s="26">
        <f t="shared" si="7"/>
        <v>0</v>
      </c>
    </row>
    <row r="71" spans="1:19" s="12" customFormat="1" ht="30" x14ac:dyDescent="0.25">
      <c r="A71" s="19">
        <v>2</v>
      </c>
      <c r="B71" s="25" t="s">
        <v>89</v>
      </c>
      <c r="D71" s="34">
        <v>0</v>
      </c>
      <c r="E71" s="39"/>
      <c r="F71" s="30"/>
      <c r="G71" s="30"/>
      <c r="H71" s="30"/>
      <c r="I71" s="49"/>
      <c r="J71" s="30"/>
      <c r="K71" s="30"/>
      <c r="L71" s="30"/>
      <c r="M71" s="30"/>
      <c r="N71" s="30"/>
      <c r="O71" s="30"/>
      <c r="P71" s="26">
        <f t="shared" si="7"/>
        <v>0</v>
      </c>
    </row>
    <row r="72" spans="1:19" s="12" customFormat="1" ht="30" x14ac:dyDescent="0.25">
      <c r="A72" s="19">
        <v>2</v>
      </c>
      <c r="B72" s="25" t="s">
        <v>90</v>
      </c>
      <c r="D72" s="34">
        <v>0</v>
      </c>
      <c r="E72" s="39"/>
      <c r="F72" s="30"/>
      <c r="G72" s="30"/>
      <c r="H72" s="30"/>
      <c r="I72" s="49"/>
      <c r="J72" s="30"/>
      <c r="K72" s="30"/>
      <c r="L72" s="30"/>
      <c r="M72" s="30"/>
      <c r="N72" s="30"/>
      <c r="O72" s="30"/>
      <c r="P72" s="26">
        <f t="shared" si="7"/>
        <v>0</v>
      </c>
    </row>
    <row r="73" spans="1:19" s="12" customFormat="1" x14ac:dyDescent="0.25">
      <c r="A73" s="19"/>
      <c r="B73" s="44" t="s">
        <v>91</v>
      </c>
      <c r="C73" s="45"/>
      <c r="D73" s="46">
        <f>+D9+D15+D25+D35+D51+D61+D66+D69</f>
        <v>3361249.7700000005</v>
      </c>
      <c r="E73" s="46">
        <f t="shared" ref="E73:O73" si="14">+E9+E15+E25+E35+E51+E61+E66+E69</f>
        <v>3620359.7600000002</v>
      </c>
      <c r="F73" s="46">
        <f t="shared" si="14"/>
        <v>5766964.25</v>
      </c>
      <c r="G73" s="46">
        <f t="shared" si="14"/>
        <v>5009557.8100000005</v>
      </c>
      <c r="H73" s="46">
        <f t="shared" si="14"/>
        <v>0</v>
      </c>
      <c r="I73" s="46">
        <f t="shared" si="14"/>
        <v>0</v>
      </c>
      <c r="J73" s="46">
        <f t="shared" si="14"/>
        <v>0</v>
      </c>
      <c r="K73" s="46">
        <f t="shared" si="14"/>
        <v>0</v>
      </c>
      <c r="L73" s="46">
        <f t="shared" si="14"/>
        <v>0</v>
      </c>
      <c r="M73" s="46">
        <f t="shared" si="14"/>
        <v>0</v>
      </c>
      <c r="N73" s="46">
        <f t="shared" si="14"/>
        <v>0</v>
      </c>
      <c r="O73" s="46">
        <f t="shared" si="14"/>
        <v>0</v>
      </c>
      <c r="P73" s="46">
        <f>+P9+P15+P25+P35+P51+P61+P66+P69</f>
        <v>17758131.59</v>
      </c>
    </row>
    <row r="74" spans="1:19" s="12" customFormat="1" x14ac:dyDescent="0.25">
      <c r="A74" s="19"/>
      <c r="B74" s="47"/>
      <c r="D74" s="48"/>
      <c r="E74" s="30"/>
      <c r="F74" s="30"/>
      <c r="G74" s="30"/>
      <c r="H74" s="30"/>
      <c r="I74" s="49"/>
      <c r="J74" s="49"/>
      <c r="K74" s="30" t="s">
        <v>69</v>
      </c>
      <c r="L74" s="30" t="s">
        <v>69</v>
      </c>
      <c r="M74" s="30"/>
      <c r="N74" s="30"/>
      <c r="O74" s="30"/>
      <c r="P74" s="30" t="s">
        <v>69</v>
      </c>
    </row>
    <row r="75" spans="1:19" s="12" customFormat="1" x14ac:dyDescent="0.25">
      <c r="A75" s="19"/>
      <c r="B75" s="50" t="s">
        <v>92</v>
      </c>
      <c r="C75" s="51"/>
      <c r="D75" s="51"/>
      <c r="E75" s="51"/>
      <c r="F75" s="51">
        <v>0</v>
      </c>
      <c r="G75" s="51"/>
      <c r="H75" s="51"/>
      <c r="I75" s="83"/>
      <c r="J75" s="51"/>
      <c r="K75" s="51"/>
      <c r="L75" s="51"/>
      <c r="M75" s="51"/>
      <c r="N75" s="51"/>
      <c r="O75" s="51"/>
      <c r="P75" s="51"/>
    </row>
    <row r="76" spans="1:19" s="12" customFormat="1" ht="30" x14ac:dyDescent="0.25">
      <c r="A76" s="19"/>
      <c r="B76" s="20" t="s">
        <v>93</v>
      </c>
      <c r="D76" s="31"/>
      <c r="E76" s="30"/>
      <c r="F76" s="30">
        <v>0</v>
      </c>
      <c r="G76" s="30"/>
      <c r="H76" s="30"/>
      <c r="I76" s="49"/>
      <c r="J76" s="30"/>
      <c r="K76" s="30"/>
      <c r="L76" s="30"/>
      <c r="M76" s="30"/>
      <c r="N76" s="51"/>
      <c r="O76" s="30"/>
      <c r="P76" s="30"/>
    </row>
    <row r="77" spans="1:19" ht="30" x14ac:dyDescent="0.25">
      <c r="A77" s="19"/>
      <c r="B77" s="52" t="s">
        <v>94</v>
      </c>
      <c r="D77" s="53"/>
      <c r="E77" s="54"/>
      <c r="F77" s="54"/>
      <c r="G77" s="54"/>
      <c r="H77" s="54"/>
      <c r="J77" s="54">
        <v>0</v>
      </c>
      <c r="K77" s="55"/>
      <c r="L77" s="54"/>
      <c r="M77" s="54"/>
      <c r="N77" s="56"/>
      <c r="O77" s="54"/>
      <c r="P77" s="54"/>
    </row>
    <row r="78" spans="1:19" ht="30" x14ac:dyDescent="0.25">
      <c r="A78" s="19"/>
      <c r="B78" s="52" t="s">
        <v>95</v>
      </c>
      <c r="D78" s="53"/>
      <c r="E78" s="54"/>
      <c r="F78" s="54"/>
      <c r="G78" s="54"/>
      <c r="H78" s="54"/>
      <c r="J78" s="54"/>
      <c r="K78" s="55"/>
      <c r="L78" s="54"/>
      <c r="M78" s="54"/>
      <c r="N78" s="54"/>
      <c r="O78" s="54"/>
      <c r="P78" s="54"/>
    </row>
    <row r="79" spans="1:19" x14ac:dyDescent="0.25">
      <c r="A79" s="19"/>
      <c r="B79" s="57" t="s">
        <v>96</v>
      </c>
      <c r="D79" s="58"/>
      <c r="E79" s="54"/>
      <c r="F79" s="54"/>
      <c r="G79" s="54"/>
      <c r="H79" s="54"/>
      <c r="J79" s="54"/>
      <c r="K79" s="55"/>
      <c r="L79" s="54"/>
      <c r="M79" s="54"/>
      <c r="N79" s="54"/>
      <c r="O79" s="54"/>
      <c r="P79" s="54"/>
    </row>
    <row r="80" spans="1:19" ht="30" x14ac:dyDescent="0.25">
      <c r="A80" s="19"/>
      <c r="B80" s="52" t="s">
        <v>97</v>
      </c>
      <c r="D80" s="53"/>
      <c r="E80" s="54"/>
      <c r="F80" s="54"/>
      <c r="G80" s="54"/>
      <c r="H80" s="54"/>
      <c r="J80" s="54"/>
      <c r="K80" s="55"/>
      <c r="L80" s="54"/>
      <c r="M80" s="54"/>
      <c r="N80" s="54"/>
      <c r="O80" s="54"/>
      <c r="P80" s="54"/>
    </row>
    <row r="81" spans="1:18" ht="30" x14ac:dyDescent="0.25">
      <c r="A81" s="19"/>
      <c r="B81" s="52" t="s">
        <v>98</v>
      </c>
      <c r="D81" s="53"/>
      <c r="E81" s="54"/>
      <c r="F81" s="54"/>
      <c r="G81" s="54"/>
      <c r="H81" s="54"/>
      <c r="J81" s="54"/>
      <c r="K81" s="55"/>
      <c r="L81" s="54"/>
      <c r="M81" s="54"/>
      <c r="N81" s="54"/>
      <c r="O81" s="54"/>
      <c r="P81" s="54"/>
    </row>
    <row r="82" spans="1:18" ht="30" x14ac:dyDescent="0.25">
      <c r="A82" s="19"/>
      <c r="B82" s="57" t="s">
        <v>99</v>
      </c>
      <c r="D82" s="58"/>
      <c r="E82" s="54"/>
      <c r="F82" s="54"/>
      <c r="G82" s="54"/>
      <c r="H82" s="54"/>
      <c r="J82" s="54"/>
      <c r="K82" s="55"/>
      <c r="L82" s="54"/>
      <c r="M82" s="54"/>
      <c r="N82" s="54"/>
      <c r="O82" s="54"/>
      <c r="P82" s="54"/>
    </row>
    <row r="83" spans="1:18" ht="30" x14ac:dyDescent="0.25">
      <c r="A83" s="19"/>
      <c r="B83" s="52" t="s">
        <v>100</v>
      </c>
      <c r="D83" s="53"/>
      <c r="E83" s="54"/>
      <c r="F83" s="54"/>
      <c r="G83" s="54"/>
      <c r="H83" s="54"/>
      <c r="J83" s="54"/>
      <c r="K83" s="55"/>
      <c r="L83" s="54"/>
      <c r="M83" s="54"/>
      <c r="N83" s="54"/>
      <c r="O83" s="54"/>
      <c r="P83" s="54"/>
      <c r="R83" s="9">
        <f>G84-5009557.91</f>
        <v>-9.999999962747097E-2</v>
      </c>
    </row>
    <row r="84" spans="1:18" x14ac:dyDescent="0.25">
      <c r="A84" s="19"/>
      <c r="B84" s="59" t="s">
        <v>101</v>
      </c>
      <c r="C84" s="60"/>
      <c r="D84" s="61">
        <f>+D73</f>
        <v>3361249.7700000005</v>
      </c>
      <c r="E84" s="61">
        <f>+E73</f>
        <v>3620359.7600000002</v>
      </c>
      <c r="F84" s="61">
        <f>+F73</f>
        <v>5766964.25</v>
      </c>
      <c r="G84" s="61">
        <f t="shared" ref="G84:P84" si="15">+G73</f>
        <v>5009557.8100000005</v>
      </c>
      <c r="H84" s="61">
        <f t="shared" si="15"/>
        <v>0</v>
      </c>
      <c r="I84" s="61">
        <f>+I73</f>
        <v>0</v>
      </c>
      <c r="J84" s="61">
        <f t="shared" si="15"/>
        <v>0</v>
      </c>
      <c r="K84" s="61">
        <f>+K73</f>
        <v>0</v>
      </c>
      <c r="L84" s="61">
        <f t="shared" si="15"/>
        <v>0</v>
      </c>
      <c r="M84" s="61">
        <f t="shared" si="15"/>
        <v>0</v>
      </c>
      <c r="N84" s="61">
        <f t="shared" si="15"/>
        <v>0</v>
      </c>
      <c r="O84" s="61">
        <f t="shared" si="15"/>
        <v>0</v>
      </c>
      <c r="P84" s="61">
        <f t="shared" si="15"/>
        <v>17758131.59</v>
      </c>
    </row>
    <row r="85" spans="1:18" x14ac:dyDescent="0.25">
      <c r="A85" s="19"/>
      <c r="K85" s="62"/>
    </row>
    <row r="86" spans="1:18" ht="31.5" x14ac:dyDescent="0.25">
      <c r="B86" s="63" t="s">
        <v>102</v>
      </c>
      <c r="C86" s="64"/>
      <c r="D86" s="65"/>
      <c r="E86" s="65"/>
      <c r="F86" s="64"/>
      <c r="G86" s="64"/>
      <c r="H86" s="64"/>
      <c r="I86" s="84"/>
      <c r="J86" s="64"/>
      <c r="K86" s="66"/>
      <c r="L86" s="64"/>
      <c r="M86" s="64"/>
      <c r="N86" s="64"/>
      <c r="O86" s="64"/>
      <c r="P86" s="64"/>
    </row>
    <row r="87" spans="1:18" ht="18.75" x14ac:dyDescent="0.3">
      <c r="B87" s="3" t="s">
        <v>1</v>
      </c>
      <c r="N87" s="9"/>
    </row>
    <row r="88" spans="1:18" x14ac:dyDescent="0.25">
      <c r="B88" s="4" t="s">
        <v>3</v>
      </c>
      <c r="L88" s="9"/>
      <c r="M88" s="9"/>
    </row>
    <row r="89" spans="1:18" x14ac:dyDescent="0.25">
      <c r="B89" s="4" t="s">
        <v>4</v>
      </c>
      <c r="O89" s="9"/>
    </row>
    <row r="90" spans="1:18" x14ac:dyDescent="0.25">
      <c r="B90" s="4" t="s">
        <v>6</v>
      </c>
      <c r="N90" s="9"/>
    </row>
    <row r="91" spans="1:18" x14ac:dyDescent="0.25">
      <c r="B91" s="4" t="s">
        <v>8</v>
      </c>
      <c r="J91" s="67"/>
    </row>
    <row r="92" spans="1:18" x14ac:dyDescent="0.25">
      <c r="B92" s="4" t="s">
        <v>9</v>
      </c>
    </row>
    <row r="93" spans="1:18" x14ac:dyDescent="0.25">
      <c r="B93" s="4"/>
      <c r="D93" s="2" t="s">
        <v>103</v>
      </c>
      <c r="E93" s="2" t="s">
        <v>103</v>
      </c>
      <c r="F93" s="2" t="s">
        <v>103</v>
      </c>
      <c r="G93" s="2" t="s">
        <v>103</v>
      </c>
      <c r="H93" s="2" t="s">
        <v>103</v>
      </c>
      <c r="I93" s="78" t="s">
        <v>103</v>
      </c>
      <c r="J93" s="2" t="s">
        <v>103</v>
      </c>
      <c r="K93" s="8" t="s">
        <v>103</v>
      </c>
      <c r="L93" s="2" t="s">
        <v>103</v>
      </c>
      <c r="M93" s="2" t="s">
        <v>103</v>
      </c>
    </row>
    <row r="95" spans="1:18" x14ac:dyDescent="0.25">
      <c r="B95" s="2" t="s">
        <v>104</v>
      </c>
      <c r="M95" s="2" t="s">
        <v>105</v>
      </c>
    </row>
    <row r="99" spans="2:16" x14ac:dyDescent="0.25">
      <c r="B99" s="2" t="s">
        <v>106</v>
      </c>
      <c r="D99" s="2" t="s">
        <v>103</v>
      </c>
      <c r="M99" s="2" t="s">
        <v>107</v>
      </c>
    </row>
    <row r="100" spans="2:16" x14ac:dyDescent="0.25">
      <c r="B100" s="68" t="s">
        <v>108</v>
      </c>
      <c r="M100" s="68" t="s">
        <v>121</v>
      </c>
    </row>
    <row r="101" spans="2:16" x14ac:dyDescent="0.25">
      <c r="B101" s="2" t="s">
        <v>109</v>
      </c>
      <c r="M101" s="2" t="s">
        <v>110</v>
      </c>
    </row>
    <row r="102" spans="2:16" x14ac:dyDescent="0.25">
      <c r="B102" s="2" t="s">
        <v>120</v>
      </c>
      <c r="H102" s="2" t="s">
        <v>119</v>
      </c>
    </row>
    <row r="103" spans="2:16" x14ac:dyDescent="0.25">
      <c r="B103" s="2" t="s">
        <v>111</v>
      </c>
    </row>
    <row r="104" spans="2:16" x14ac:dyDescent="0.25">
      <c r="B104" s="2" t="s">
        <v>112</v>
      </c>
    </row>
    <row r="105" spans="2:16" x14ac:dyDescent="0.25">
      <c r="B105" s="2" t="s">
        <v>113</v>
      </c>
      <c r="G105" s="2" t="s">
        <v>118</v>
      </c>
    </row>
    <row r="106" spans="2:16" x14ac:dyDescent="0.25">
      <c r="B106" s="68" t="s">
        <v>114</v>
      </c>
      <c r="H106" s="68" t="s">
        <v>117</v>
      </c>
    </row>
    <row r="107" spans="2:16" x14ac:dyDescent="0.25">
      <c r="B107" s="2" t="s">
        <v>115</v>
      </c>
      <c r="H107" s="2" t="s">
        <v>116</v>
      </c>
    </row>
    <row r="108" spans="2:16" s="69" customFormat="1" x14ac:dyDescent="0.25">
      <c r="D108" s="70">
        <f t="shared" ref="D108:N108" si="16">IF(AND(E84&gt;0,D84&gt;=1),1,2)</f>
        <v>1</v>
      </c>
      <c r="E108" s="70">
        <f t="shared" si="16"/>
        <v>1</v>
      </c>
      <c r="F108" s="70">
        <f t="shared" si="16"/>
        <v>1</v>
      </c>
      <c r="G108" s="70">
        <f t="shared" si="16"/>
        <v>2</v>
      </c>
      <c r="H108" s="70">
        <f t="shared" si="16"/>
        <v>2</v>
      </c>
      <c r="I108" s="85">
        <f t="shared" si="16"/>
        <v>2</v>
      </c>
      <c r="J108" s="70">
        <f t="shared" si="16"/>
        <v>2</v>
      </c>
      <c r="K108" s="70">
        <f t="shared" si="16"/>
        <v>2</v>
      </c>
      <c r="L108" s="70">
        <f t="shared" si="16"/>
        <v>2</v>
      </c>
      <c r="M108" s="70">
        <f t="shared" si="16"/>
        <v>2</v>
      </c>
      <c r="N108" s="70">
        <f t="shared" si="16"/>
        <v>2</v>
      </c>
      <c r="O108" s="70">
        <f>IF(N84&gt;=1,2,1)</f>
        <v>1</v>
      </c>
      <c r="P108" s="71">
        <v>-16362603.73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del mes.Luìs  </vt:lpstr>
      <vt:lpstr>'Ejecución del mes.Luìs  '!Área_de_impresión</vt:lpstr>
      <vt:lpstr>'Ejecución del mes.Luìs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Martínez</cp:lastModifiedBy>
  <cp:lastPrinted>2024-05-13T14:20:14Z</cp:lastPrinted>
  <dcterms:created xsi:type="dcterms:W3CDTF">2023-01-10T02:04:46Z</dcterms:created>
  <dcterms:modified xsi:type="dcterms:W3CDTF">2024-05-20T15:18:44Z</dcterms:modified>
</cp:coreProperties>
</file>