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EF21B7B5-D698-449D-9186-1706D9DA3CDE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Ejecución Agosto.Luìs " sheetId="6" r:id="rId1"/>
    <sheet name="Plantilla Ejecución Julio.Luìs " sheetId="5" state="hidden" r:id="rId2"/>
    <sheet name="Hoja1" sheetId="1" r:id="rId3"/>
  </sheets>
  <externalReferences>
    <externalReference r:id="rId4"/>
    <externalReference r:id="rId5"/>
  </externalReferences>
  <definedNames>
    <definedName name="_xlnm._FilterDatabase" localSheetId="0" hidden="1">'Ejecución Agosto.Luìs '!$A$7:$AC$84</definedName>
    <definedName name="_xlnm._FilterDatabase" localSheetId="1" hidden="1">'Plantilla Ejecución Julio.Luìs '!$A$7:$AC$84</definedName>
    <definedName name="_xlnm.Print_Area" localSheetId="0">'Ejecución Agosto.Luìs '!$B$1:$Q$107</definedName>
    <definedName name="_xlnm.Print_Area" localSheetId="1">'Plantilla Ejecución Julio.Luìs '!$B$1:$Q$107</definedName>
    <definedName name="_xlnm.Print_Titles" localSheetId="0">'Ejecución Agosto.Luìs '!$B:$C,'Ejecución Agosto.Luìs '!$1:$7</definedName>
    <definedName name="_xlnm.Print_Titles" localSheetId="1">'Plantilla Ejecución Julio.Luìs '!$B:$C,'Plantilla Ejecución Julio.Luìs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2" i="6" l="1"/>
  <c r="P71" i="6"/>
  <c r="P70" i="6"/>
  <c r="P69" i="6" s="1"/>
  <c r="M69" i="6"/>
  <c r="L69" i="6"/>
  <c r="K69" i="6"/>
  <c r="J69" i="6"/>
  <c r="I69" i="6"/>
  <c r="H69" i="6"/>
  <c r="G69" i="6"/>
  <c r="F69" i="6"/>
  <c r="E69" i="6"/>
  <c r="P68" i="6"/>
  <c r="P67" i="6"/>
  <c r="P66" i="6" s="1"/>
  <c r="M66" i="6"/>
  <c r="L66" i="6"/>
  <c r="K66" i="6"/>
  <c r="J66" i="6"/>
  <c r="I66" i="6"/>
  <c r="H66" i="6"/>
  <c r="G66" i="6"/>
  <c r="F66" i="6"/>
  <c r="E66" i="6"/>
  <c r="D66" i="6"/>
  <c r="P65" i="6"/>
  <c r="P64" i="6"/>
  <c r="P51" i="6" s="1"/>
  <c r="P63" i="6"/>
  <c r="P62" i="6"/>
  <c r="P61" i="6"/>
  <c r="P60" i="6"/>
  <c r="P59" i="6"/>
  <c r="P58" i="6"/>
  <c r="P57" i="6"/>
  <c r="P56" i="6"/>
  <c r="P55" i="6"/>
  <c r="P54" i="6"/>
  <c r="P53" i="6"/>
  <c r="P52" i="6"/>
  <c r="O51" i="6"/>
  <c r="N51" i="6"/>
  <c r="M51" i="6"/>
  <c r="L51" i="6"/>
  <c r="K51" i="6"/>
  <c r="J51" i="6"/>
  <c r="I51" i="6"/>
  <c r="H51" i="6"/>
  <c r="G51" i="6"/>
  <c r="F51" i="6"/>
  <c r="E51" i="6"/>
  <c r="D51" i="6"/>
  <c r="P50" i="6"/>
  <c r="P49" i="6"/>
  <c r="P48" i="6"/>
  <c r="P47" i="6"/>
  <c r="P46" i="6"/>
  <c r="P45" i="6"/>
  <c r="P44" i="6"/>
  <c r="P43" i="6"/>
  <c r="D43" i="6"/>
  <c r="P42" i="6"/>
  <c r="P41" i="6"/>
  <c r="P40" i="6"/>
  <c r="P39" i="6"/>
  <c r="P38" i="6"/>
  <c r="P37" i="6"/>
  <c r="P36" i="6"/>
  <c r="P35" i="6" s="1"/>
  <c r="P34" i="6"/>
  <c r="P33" i="6"/>
  <c r="P32" i="6"/>
  <c r="P31" i="6"/>
  <c r="P30" i="6"/>
  <c r="P29" i="6"/>
  <c r="P28" i="6"/>
  <c r="P25" i="6" s="1"/>
  <c r="P27" i="6"/>
  <c r="P26" i="6"/>
  <c r="O25" i="6"/>
  <c r="N25" i="6"/>
  <c r="M25" i="6"/>
  <c r="L25" i="6"/>
  <c r="K25" i="6"/>
  <c r="J25" i="6"/>
  <c r="I25" i="6"/>
  <c r="H25" i="6"/>
  <c r="G25" i="6"/>
  <c r="F25" i="6"/>
  <c r="E25" i="6"/>
  <c r="D25" i="6"/>
  <c r="P24" i="6"/>
  <c r="P23" i="6"/>
  <c r="P22" i="6"/>
  <c r="P21" i="6"/>
  <c r="P20" i="6"/>
  <c r="P19" i="6"/>
  <c r="P18" i="6"/>
  <c r="P17" i="6"/>
  <c r="P16" i="6"/>
  <c r="P15" i="6" s="1"/>
  <c r="O15" i="6"/>
  <c r="N15" i="6"/>
  <c r="M15" i="6"/>
  <c r="L15" i="6"/>
  <c r="K15" i="6"/>
  <c r="J15" i="6"/>
  <c r="I15" i="6"/>
  <c r="H15" i="6"/>
  <c r="G15" i="6"/>
  <c r="F15" i="6"/>
  <c r="E15" i="6"/>
  <c r="D15" i="6"/>
  <c r="P14" i="6"/>
  <c r="P13" i="6"/>
  <c r="P12" i="6"/>
  <c r="P9" i="6" s="1"/>
  <c r="P11" i="6"/>
  <c r="P10" i="6"/>
  <c r="O9" i="6"/>
  <c r="O73" i="6" s="1"/>
  <c r="O84" i="6" s="1"/>
  <c r="N108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108" i="6" s="1"/>
  <c r="J9" i="6"/>
  <c r="J73" i="6" s="1"/>
  <c r="J84" i="6" s="1"/>
  <c r="I9" i="6"/>
  <c r="I73" i="6" s="1"/>
  <c r="I84" i="6" s="1"/>
  <c r="H9" i="6"/>
  <c r="H73" i="6" s="1"/>
  <c r="H84" i="6" s="1"/>
  <c r="G9" i="6"/>
  <c r="G73" i="6" s="1"/>
  <c r="G84" i="6" s="1"/>
  <c r="F108" i="6" s="1"/>
  <c r="F9" i="6"/>
  <c r="F73" i="6" s="1"/>
  <c r="F84" i="6" s="1"/>
  <c r="E9" i="6"/>
  <c r="E73" i="6" s="1"/>
  <c r="E84" i="6" s="1"/>
  <c r="D9" i="6"/>
  <c r="D73" i="6" s="1"/>
  <c r="D84" i="6" s="1"/>
  <c r="AC8" i="6"/>
  <c r="V8" i="6"/>
  <c r="W8" i="6" s="1"/>
  <c r="P72" i="5"/>
  <c r="P71" i="5"/>
  <c r="P70" i="5"/>
  <c r="M69" i="5"/>
  <c r="L69" i="5"/>
  <c r="K69" i="5"/>
  <c r="J69" i="5"/>
  <c r="I69" i="5"/>
  <c r="H69" i="5"/>
  <c r="G69" i="5"/>
  <c r="F69" i="5"/>
  <c r="E69" i="5"/>
  <c r="P69" i="5" s="1"/>
  <c r="P68" i="5"/>
  <c r="P66" i="5" s="1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 s="1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P25" i="5" s="1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P15" i="5" s="1"/>
  <c r="O15" i="5"/>
  <c r="N15" i="5"/>
  <c r="M15" i="5"/>
  <c r="L15" i="5"/>
  <c r="K15" i="5"/>
  <c r="J15" i="5"/>
  <c r="I15" i="5"/>
  <c r="H15" i="5"/>
  <c r="G15" i="5"/>
  <c r="F15" i="5"/>
  <c r="E15" i="5"/>
  <c r="D15" i="5"/>
  <c r="P14" i="5"/>
  <c r="P13" i="5"/>
  <c r="P12" i="5"/>
  <c r="P11" i="5"/>
  <c r="P10" i="5"/>
  <c r="P9" i="5" s="1"/>
  <c r="P73" i="5" s="1"/>
  <c r="P84" i="5" s="1"/>
  <c r="P87" i="5" s="1"/>
  <c r="O9" i="5"/>
  <c r="O73" i="5" s="1"/>
  <c r="O84" i="5" s="1"/>
  <c r="N108" i="5" s="1"/>
  <c r="N9" i="5"/>
  <c r="N73" i="5" s="1"/>
  <c r="N84" i="5" s="1"/>
  <c r="M9" i="5"/>
  <c r="M73" i="5" s="1"/>
  <c r="M84" i="5" s="1"/>
  <c r="L9" i="5"/>
  <c r="L73" i="5" s="1"/>
  <c r="L84" i="5" s="1"/>
  <c r="K9" i="5"/>
  <c r="K73" i="5" s="1"/>
  <c r="K84" i="5" s="1"/>
  <c r="J108" i="5" s="1"/>
  <c r="J9" i="5"/>
  <c r="J73" i="5" s="1"/>
  <c r="J84" i="5" s="1"/>
  <c r="I9" i="5"/>
  <c r="I73" i="5" s="1"/>
  <c r="I84" i="5" s="1"/>
  <c r="H9" i="5"/>
  <c r="H73" i="5" s="1"/>
  <c r="H84" i="5" s="1"/>
  <c r="G9" i="5"/>
  <c r="G73" i="5" s="1"/>
  <c r="G84" i="5" s="1"/>
  <c r="F108" i="5" s="1"/>
  <c r="F9" i="5"/>
  <c r="F73" i="5" s="1"/>
  <c r="F84" i="5" s="1"/>
  <c r="E9" i="5"/>
  <c r="E73" i="5" s="1"/>
  <c r="E84" i="5" s="1"/>
  <c r="D9" i="5"/>
  <c r="D73" i="5" s="1"/>
  <c r="D84" i="5" s="1"/>
  <c r="AC8" i="5"/>
  <c r="V8" i="5"/>
  <c r="K108" i="6" l="1"/>
  <c r="D108" i="6"/>
  <c r="H108" i="6"/>
  <c r="L108" i="6"/>
  <c r="G108" i="6"/>
  <c r="X8" i="6"/>
  <c r="Y8" i="6" s="1"/>
  <c r="Z8" i="6" s="1"/>
  <c r="AA8" i="6" s="1"/>
  <c r="E108" i="6"/>
  <c r="I108" i="6"/>
  <c r="O108" i="6"/>
  <c r="M108" i="6"/>
  <c r="P73" i="6"/>
  <c r="P84" i="6" s="1"/>
  <c r="D108" i="5"/>
  <c r="J4" i="5" s="1"/>
  <c r="H108" i="5"/>
  <c r="L108" i="5"/>
  <c r="G108" i="5"/>
  <c r="K108" i="5"/>
  <c r="E108" i="5"/>
  <c r="I108" i="5"/>
  <c r="O108" i="5"/>
  <c r="M108" i="5"/>
  <c r="W8" i="5"/>
  <c r="X8" i="5" s="1"/>
  <c r="Y8" i="5" s="1"/>
  <c r="Z8" i="5" s="1"/>
  <c r="AA8" i="5" s="1"/>
  <c r="AB7" i="6" l="1"/>
  <c r="AC7" i="6" s="1"/>
  <c r="AB7" i="5"/>
  <c r="AC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Tortosa</author>
  </authors>
  <commentList>
    <comment ref="C8" authorId="0" shapeId="0" xr:uid="{06D43B66-2E1E-4EC2-A37C-0A63C7406FE7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Copiar ejecución del mes de la hoja "plantilla  Ejecución mes" y luego pegar (1-2-3) enla columna del mes que corresponde.</t>
        </r>
      </text>
    </comment>
  </commentList>
</comments>
</file>

<file path=xl/sharedStrings.xml><?xml version="1.0" encoding="utf-8"?>
<sst xmlns="http://schemas.openxmlformats.org/spreadsheetml/2006/main" count="290" uniqueCount="128">
  <si>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</si>
  <si>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</si>
  <si>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</si>
  <si>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</si>
  <si>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</si>
  <si>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</si>
  <si>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</si>
  <si>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</si>
  <si>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</si>
  <si>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</si>
  <si>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</si>
  <si>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</si>
  <si>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</si>
  <si>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</si>
  <si>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</si>
  <si>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</si>
  <si>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</si>
  <si>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</si>
  <si>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</si>
  <si>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</si>
  <si>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</si>
  <si>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</si>
  <si>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</si>
  <si>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</si>
  <si>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</si>
  <si>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</si>
  <si>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</si>
  <si>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</si>
  <si>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</si>
  <si>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</si>
  <si>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</si>
  <si>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</si>
  <si>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</si>
  <si>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</si>
  <si>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</si>
  <si>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</si>
  <si>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</si>
  <si>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</si>
  <si>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</si>
  <si>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</si>
  <si>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</si>
  <si>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</si>
  <si>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</si>
  <si>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</si>
  <si>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</si>
  <si>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</si>
  <si>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</si>
  <si>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</si>
  <si>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</si>
  <si>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</si>
  <si>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</si>
  <si>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</si>
  <si>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</si>
  <si>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</si>
  <si>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</si>
  <si>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</si>
  <si>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</si>
  <si>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</si>
  <si>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</si>
  <si>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</si>
  <si>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</si>
  <si>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</si>
  <si>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</si>
  <si>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</si>
  <si>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</si>
  <si>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</si>
  <si>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</si>
  <si>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</si>
  <si>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</si>
  <si>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</si>
  <si>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</si>
  <si>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</si>
  <si>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</si>
  <si>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</si>
  <si>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</si>
  <si>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</si>
  <si>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</si>
  <si>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</si>
  <si>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</si>
  <si>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</si>
  <si>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</si>
  <si>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</si>
  <si>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</si>
  <si>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</si>
  <si>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</si>
  <si>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</si>
  <si>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</si>
  <si>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</si>
  <si>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</si>
  <si>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</si>
  <si>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</si>
  <si>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</si>
  <si>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</si>
  <si>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</si>
  <si>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</si>
  <si>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</si>
  <si>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</si>
  <si>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</si>
  <si>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</si>
  <si>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</si>
  <si>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</si>
  <si>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</si>
  <si>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</si>
  <si>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</si>
  <si>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</si>
  <si>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</si>
  <si>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</si>
  <si>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</si>
  <si>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</si>
  <si>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</si>
  <si>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</si>
  <si>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</si>
  <si>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</si>
  <si>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</si>
  <si>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</si>
  <si>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</si>
  <si>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</si>
  <si>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</si>
  <si>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</si>
  <si>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</si>
  <si>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</si>
  <si>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</si>
  <si>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</si>
  <si>
    <t xml:space="preserve">        Lic. Mayra Martínez Romero</t>
  </si>
  <si>
    <t xml:space="preserve">                                                                                                                                                                       </t>
  </si>
  <si>
    <t xml:space="preserve">            Autorizado por:</t>
  </si>
  <si>
    <t xml:space="preserve">             ________________________________________</t>
  </si>
  <si>
    <t>Dra. Ana María Barcelo Larocca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</si>
</sst>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127E9EF-E747-4BAF-9959-ABB056BA869C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38AC1F-2476-4B94-AC95-BE477FCC7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53A24B-17D8-4744-90C5-7ACD97A8E28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14B4D5D-AE29-4D9F-BCF0-D0188A3D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Jul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Plantilla Ejecución mes.Luìs"/>
      <sheetName val="Ejecución 2022"/>
      <sheetName val="1.Balance.Luís"/>
    </sheetNames>
    <sheetDataSet>
      <sheetData sheetId="0"/>
      <sheetData sheetId="1"/>
      <sheetData sheetId="2"/>
      <sheetData sheetId="3">
        <row r="245">
          <cell r="V245">
            <v>28282792.850000001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1.Balance.Luís"/>
      <sheetName val="Ejecución del mes.Luìs (2)"/>
      <sheetName val="Ejecución 2022"/>
    </sheetNames>
    <sheetDataSet>
      <sheetData sheetId="0"/>
      <sheetData sheetId="1"/>
      <sheetData sheetId="2"/>
      <sheetData sheetId="3"/>
      <sheetData sheetId="4">
        <row r="232">
          <cell r="V232">
            <v>0</v>
          </cell>
        </row>
        <row r="233">
          <cell r="V2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3561-8D13-484B-A62F-AB57F06AA595}">
  <dimension ref="A1:AC108"/>
  <sheetViews>
    <sheetView showGridLines="0" tabSelected="1" view="pageBreakPreview" zoomScale="90" zoomScaleNormal="110" zoomScaleSheetLayoutView="90" workbookViewId="0">
      <pane xSplit="3" ySplit="9" topLeftCell="D65" activePane="bottomRight" state="frozen"/>
      <selection pane="topRight" activeCell="C1" sqref="C1"/>
      <selection pane="bottomLeft" activeCell="A10" sqref="A10"/>
      <selection pane="bottomRight" activeCell="C80" sqref="C80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2" t="s">
        <v>122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10" t="s">
        <v>23</v>
      </c>
    </row>
    <row r="2" spans="1:29" ht="18.75" x14ac:dyDescent="0.25">
      <c r="B2" s="82" t="s">
        <v>121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7" t="s">
        <v>22</v>
      </c>
    </row>
    <row r="3" spans="1:29" ht="18.75" x14ac:dyDescent="0.25">
      <c r="B3" s="82" t="s">
        <v>120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">
        <v>107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3" t="s">
        <v>117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2977893.4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25047470.780000001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2530467.2799999998</v>
      </c>
      <c r="K10" s="54">
        <v>2530467.2799999998</v>
      </c>
      <c r="L10" s="54">
        <v>0</v>
      </c>
      <c r="M10" s="54">
        <v>0</v>
      </c>
      <c r="N10" s="54">
        <v>0</v>
      </c>
      <c r="O10" s="54">
        <v>0</v>
      </c>
      <c r="P10" s="40">
        <f t="shared" ref="P10:P13" si="2">SUM(D10:O10)</f>
        <v>20547454.330000002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76250</v>
      </c>
      <c r="K11" s="54">
        <v>76250</v>
      </c>
      <c r="L11" s="54">
        <v>0</v>
      </c>
      <c r="M11" s="54">
        <v>0</v>
      </c>
      <c r="N11" s="54">
        <v>0</v>
      </c>
      <c r="O11" s="54">
        <v>0</v>
      </c>
      <c r="P11" s="40">
        <f t="shared" si="2"/>
        <v>1459470.3199999998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4782.2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f t="shared" si="2"/>
        <v>23538.75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371176.12000000005</v>
      </c>
      <c r="K14" s="64">
        <v>371176.12000000005</v>
      </c>
      <c r="L14" s="64">
        <v>0</v>
      </c>
      <c r="M14" s="64">
        <v>0</v>
      </c>
      <c r="N14" s="64">
        <v>0</v>
      </c>
      <c r="O14" s="64">
        <v>0</v>
      </c>
      <c r="P14" s="40">
        <f>SUM(D14:O14)</f>
        <v>3017007.3800000004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584118.17000000004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5595851.46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159023.59000000003</v>
      </c>
      <c r="K16" s="54">
        <v>103097.23000000001</v>
      </c>
      <c r="L16" s="54">
        <v>0</v>
      </c>
      <c r="M16" s="54">
        <v>0</v>
      </c>
      <c r="N16" s="54">
        <v>0</v>
      </c>
      <c r="O16" s="54">
        <v>0</v>
      </c>
      <c r="P16" s="40">
        <f>SUM(D16:O16)</f>
        <v>1134279.56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>SUM(D17:O17)</f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406369.26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f>SUM(D18:O18)</f>
        <v>1003116.88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700</v>
      </c>
      <c r="L19" s="54">
        <v>0</v>
      </c>
      <c r="M19" s="54">
        <v>0</v>
      </c>
      <c r="N19" s="54">
        <v>0</v>
      </c>
      <c r="O19" s="54">
        <v>0</v>
      </c>
      <c r="P19" s="40">
        <f>SUM(D19:M19)</f>
        <v>900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64285.7</v>
      </c>
      <c r="K20" s="54">
        <v>64285.7</v>
      </c>
      <c r="L20" s="54">
        <v>0</v>
      </c>
      <c r="M20" s="54">
        <v>0</v>
      </c>
      <c r="N20" s="54">
        <v>0</v>
      </c>
      <c r="O20" s="54">
        <v>0</v>
      </c>
      <c r="P20" s="40">
        <f t="shared" ref="P20:P72" si="4">SUM(D20:M20)</f>
        <v>236517.09999999998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23483.599999999999</v>
      </c>
      <c r="K21" s="54">
        <v>308276.82</v>
      </c>
      <c r="L21" s="54">
        <v>0</v>
      </c>
      <c r="M21" s="54">
        <v>0</v>
      </c>
      <c r="N21" s="54">
        <v>0</v>
      </c>
      <c r="O21" s="54">
        <v>0</v>
      </c>
      <c r="P21" s="40">
        <f>SUM(D21:O21)</f>
        <v>475120.1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>SUM(D22:O22)</f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1633335</v>
      </c>
      <c r="K23" s="54">
        <v>107758.42</v>
      </c>
      <c r="L23" s="54">
        <v>0</v>
      </c>
      <c r="M23" s="54">
        <v>0</v>
      </c>
      <c r="N23" s="54">
        <v>0</v>
      </c>
      <c r="O23" s="54">
        <v>0</v>
      </c>
      <c r="P23" s="40">
        <f>SUM(D23:O23)</f>
        <v>2608861.4899999998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>SUM(D24:O24)</f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625401.21000000008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1631228.4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20262.7</v>
      </c>
      <c r="K26" s="54">
        <v>3945</v>
      </c>
      <c r="L26" s="54">
        <v>0</v>
      </c>
      <c r="M26" s="54">
        <v>0</v>
      </c>
      <c r="N26" s="54">
        <v>0</v>
      </c>
      <c r="O26" s="54">
        <v>0</v>
      </c>
      <c r="P26" s="40">
        <f>SUM(D26:O26)</f>
        <v>46307.01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>SUM(D27:O27)</f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25742.66</v>
      </c>
      <c r="K28" s="54">
        <v>9449.7099999999991</v>
      </c>
      <c r="L28" s="54">
        <v>0</v>
      </c>
      <c r="M28" s="54">
        <v>0</v>
      </c>
      <c r="N28" s="54">
        <v>0</v>
      </c>
      <c r="O28" s="54">
        <v>0</v>
      </c>
      <c r="P28" s="40">
        <f>SUM(D28:O28)</f>
        <v>87356.63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>SUM(D29:O29)</f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436.6</v>
      </c>
      <c r="K30" s="54">
        <v>69924.86</v>
      </c>
      <c r="L30" s="54">
        <v>0</v>
      </c>
      <c r="M30" s="54">
        <v>0</v>
      </c>
      <c r="N30" s="54">
        <v>0</v>
      </c>
      <c r="O30" s="54">
        <v>0</v>
      </c>
      <c r="P30" s="40">
        <f>SUM(D30:O30)</f>
        <v>111289.58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4119.53</v>
      </c>
      <c r="L31" s="54">
        <v>0</v>
      </c>
      <c r="M31" s="54">
        <v>0</v>
      </c>
      <c r="N31" s="54">
        <v>0</v>
      </c>
      <c r="O31" s="54">
        <v>0</v>
      </c>
      <c r="P31" s="40">
        <f t="shared" si="4"/>
        <v>6781.73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720000</v>
      </c>
      <c r="K32" s="54">
        <v>501641.84</v>
      </c>
      <c r="L32" s="54">
        <v>0</v>
      </c>
      <c r="M32" s="54">
        <v>0</v>
      </c>
      <c r="N32" s="54">
        <v>0</v>
      </c>
      <c r="O32" s="54">
        <v>0</v>
      </c>
      <c r="P32" s="40">
        <f>SUM(E32:M32)</f>
        <v>1221641.8400000001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4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28445.760000000002</v>
      </c>
      <c r="K34" s="54">
        <v>36320.269999999997</v>
      </c>
      <c r="L34" s="54">
        <v>0</v>
      </c>
      <c r="M34" s="54">
        <v>0</v>
      </c>
      <c r="N34" s="54">
        <v>0</v>
      </c>
      <c r="O34" s="54">
        <v>0</v>
      </c>
      <c r="P34" s="40">
        <f>SUM(D34:O34)</f>
        <v>157851.60999999999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7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>SUM(D36:M36)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4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>SUM(D38:M38)</f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4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4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4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4"/>
        <v>0</v>
      </c>
    </row>
    <row r="43" spans="1:16" s="26" customFormat="1" x14ac:dyDescent="0.25">
      <c r="A43" s="16">
        <v>1</v>
      </c>
      <c r="B43" s="31" t="s">
        <v>66</v>
      </c>
      <c r="D43" s="52">
        <f>+D44+D45+D46+D47+D48+D49+D50</f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si="4"/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si="4"/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4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4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4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4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4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4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8">SUM(E52:E65)</f>
        <v>0</v>
      </c>
      <c r="F51" s="60">
        <f t="shared" si="8"/>
        <v>0</v>
      </c>
      <c r="G51" s="60">
        <f t="shared" si="8"/>
        <v>0</v>
      </c>
      <c r="H51" s="60">
        <f t="shared" si="8"/>
        <v>175888.81</v>
      </c>
      <c r="I51" s="60">
        <f t="shared" si="8"/>
        <v>19766.18</v>
      </c>
      <c r="J51" s="61">
        <f t="shared" si="8"/>
        <v>0</v>
      </c>
      <c r="K51" s="61">
        <f t="shared" si="8"/>
        <v>0</v>
      </c>
      <c r="L51" s="61">
        <f t="shared" si="8"/>
        <v>0</v>
      </c>
      <c r="M51" s="61">
        <f t="shared" si="8"/>
        <v>0</v>
      </c>
      <c r="N51" s="60">
        <f t="shared" si="8"/>
        <v>0</v>
      </c>
      <c r="O51" s="60">
        <f t="shared" si="8"/>
        <v>0</v>
      </c>
      <c r="P51" s="44">
        <f t="shared" si="8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4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4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4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4"/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4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4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>'[2]Ejecución 2022'!V232</f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>'[2]Ejecución 2022'!V233</f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4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4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4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4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4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9">+E67+E68</f>
        <v>0</v>
      </c>
      <c r="F66" s="51">
        <f t="shared" si="9"/>
        <v>0</v>
      </c>
      <c r="G66" s="51">
        <f t="shared" si="9"/>
        <v>0</v>
      </c>
      <c r="H66" s="51">
        <f t="shared" si="9"/>
        <v>0</v>
      </c>
      <c r="I66" s="51">
        <f t="shared" si="9"/>
        <v>0</v>
      </c>
      <c r="J66" s="51">
        <f t="shared" si="9"/>
        <v>0</v>
      </c>
      <c r="K66" s="51">
        <f t="shared" si="9"/>
        <v>0</v>
      </c>
      <c r="L66" s="51">
        <f t="shared" si="9"/>
        <v>0</v>
      </c>
      <c r="M66" s="51">
        <f t="shared" si="9"/>
        <v>0</v>
      </c>
      <c r="N66" s="30">
        <v>0</v>
      </c>
      <c r="O66" s="30">
        <v>0</v>
      </c>
      <c r="P66" s="50">
        <f t="shared" si="9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4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4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0">+E70+E71+E72</f>
        <v>0</v>
      </c>
      <c r="F69" s="46">
        <f t="shared" si="10"/>
        <v>0</v>
      </c>
      <c r="G69" s="46">
        <f t="shared" si="10"/>
        <v>0</v>
      </c>
      <c r="H69" s="46">
        <f t="shared" si="10"/>
        <v>0</v>
      </c>
      <c r="I69" s="46">
        <f t="shared" si="10"/>
        <v>0</v>
      </c>
      <c r="J69" s="46">
        <f>+J70+J71+J72</f>
        <v>0</v>
      </c>
      <c r="K69" s="46">
        <f t="shared" ref="K69:P69" si="11">+K70+K71+K72</f>
        <v>0</v>
      </c>
      <c r="L69" s="46">
        <f t="shared" si="11"/>
        <v>0</v>
      </c>
      <c r="M69" s="46">
        <f t="shared" si="11"/>
        <v>0</v>
      </c>
      <c r="N69" s="45">
        <v>0</v>
      </c>
      <c r="O69" s="45">
        <v>0</v>
      </c>
      <c r="P69" s="44">
        <f t="shared" si="11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4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4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4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2">+I9+I15+I25+I51+I66+I69</f>
        <v>5109670.93</v>
      </c>
      <c r="J73" s="37">
        <f>J9+J15+J25+J51</f>
        <v>6064060.4699999997</v>
      </c>
      <c r="K73" s="37">
        <f>K9+K15+K25+K51+K24</f>
        <v>4187412.78</v>
      </c>
      <c r="L73" s="37">
        <f>L9+L15+L25+L51</f>
        <v>0</v>
      </c>
      <c r="M73" s="37">
        <f>+M9+M15+M25+M51+M66+M69</f>
        <v>0</v>
      </c>
      <c r="N73" s="37">
        <f t="shared" si="12"/>
        <v>0</v>
      </c>
      <c r="O73" s="37">
        <f t="shared" si="12"/>
        <v>0</v>
      </c>
      <c r="P73" s="36">
        <f>+P9+P15+P25+P27+P51+P59+P66+P69</f>
        <v>32470205.629999999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8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84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3">+G73</f>
        <v>4015395.1</v>
      </c>
      <c r="H84" s="17">
        <f t="shared" si="13"/>
        <v>3689257.77</v>
      </c>
      <c r="I84" s="17">
        <f>+I73</f>
        <v>5109670.93</v>
      </c>
      <c r="J84" s="17">
        <f t="shared" si="13"/>
        <v>6064060.4699999997</v>
      </c>
      <c r="K84" s="17">
        <f>+K73</f>
        <v>4187412.78</v>
      </c>
      <c r="L84" s="17">
        <f t="shared" si="13"/>
        <v>0</v>
      </c>
      <c r="M84" s="17">
        <f t="shared" si="13"/>
        <v>0</v>
      </c>
      <c r="N84" s="17">
        <f t="shared" si="13"/>
        <v>0</v>
      </c>
      <c r="O84" s="17">
        <f t="shared" si="13"/>
        <v>0</v>
      </c>
      <c r="P84" s="17">
        <f t="shared" si="13"/>
        <v>32470205.629999999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123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124</v>
      </c>
      <c r="H102" s="1" t="s">
        <v>125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126</v>
      </c>
    </row>
    <row r="106" spans="2:15" x14ac:dyDescent="0.25">
      <c r="B106" s="6" t="s">
        <v>3</v>
      </c>
      <c r="H106" s="6" t="s">
        <v>127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4">IF(AND(E84&gt;0,D84&gt;=1),1,2)</f>
        <v>1</v>
      </c>
      <c r="E108" s="5">
        <f t="shared" si="14"/>
        <v>1</v>
      </c>
      <c r="F108" s="5">
        <f t="shared" si="14"/>
        <v>1</v>
      </c>
      <c r="G108" s="5">
        <f t="shared" si="14"/>
        <v>1</v>
      </c>
      <c r="H108" s="5">
        <f t="shared" si="14"/>
        <v>1</v>
      </c>
      <c r="I108" s="5">
        <f t="shared" si="14"/>
        <v>1</v>
      </c>
      <c r="J108" s="5">
        <f t="shared" si="14"/>
        <v>1</v>
      </c>
      <c r="K108" s="5">
        <f t="shared" si="14"/>
        <v>2</v>
      </c>
      <c r="L108" s="5">
        <f t="shared" si="14"/>
        <v>2</v>
      </c>
      <c r="M108" s="5">
        <f t="shared" si="14"/>
        <v>2</v>
      </c>
      <c r="N108" s="5">
        <f t="shared" si="14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A830-C43A-4E42-B3ED-11151315A5AE}">
  <dimension ref="A1:AC108"/>
  <sheetViews>
    <sheetView showGridLines="0" view="pageBreakPreview" zoomScale="110" zoomScaleNormal="110" zoomScaleSheetLayoutView="110" workbookViewId="0">
      <pane xSplit="3" ySplit="9" topLeftCell="D70" activePane="bottomRight" state="frozen"/>
      <selection pane="topRight" activeCell="C1" sqref="C1"/>
      <selection pane="bottomLeft" activeCell="A10" sqref="A10"/>
      <selection pane="bottomRight" activeCell="B77" sqref="B77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2" t="s">
        <v>122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10" t="s">
        <v>23</v>
      </c>
    </row>
    <row r="2" spans="1:29" ht="18.75" x14ac:dyDescent="0.25">
      <c r="B2" s="82" t="s">
        <v>121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7" t="s">
        <v>22</v>
      </c>
    </row>
    <row r="3" spans="1:29" ht="18.75" x14ac:dyDescent="0.25">
      <c r="B3" s="82" t="s">
        <v>120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tr">
        <f>IF(D108=2,D7,IF(E108=2,E7,IF(F108=2,F7,IF(G108=2,G7,IF(H108=2,H7,IF(I108=2,I7,IF(J108=2,J7,IF(K108=2,K7,IF(L108=2,L7,IF(M108=2,M7,IF(N108=2,N7,IF(O108=2,O7,""))))))))))))</f>
        <v>Julio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3" t="s">
        <v>117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0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22069577.380000003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2530467.2799999998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40">
        <f>SUM(D10:O10)</f>
        <v>18016987.050000001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76250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0">
        <f t="shared" ref="P11:P14" si="2">SUM(D11:O11)</f>
        <v>1383220.3199999998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4782.2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f t="shared" si="2"/>
        <v>23538.75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371176.12000000005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40">
        <f t="shared" si="2"/>
        <v>2645831.2600000002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5011733.2899999991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159023.59000000003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40">
        <f t="shared" ref="P16:P24" si="4">SUM(D16:O16)</f>
        <v>1031182.3300000001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 t="shared" si="4"/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406369.26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f t="shared" si="4"/>
        <v>1003116.88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0">
        <f t="shared" si="4"/>
        <v>200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64285.7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40">
        <f t="shared" si="4"/>
        <v>172231.4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23483.599999999999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40">
        <f t="shared" si="4"/>
        <v>166843.28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 t="shared" si="4"/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1633335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0">
        <f t="shared" si="4"/>
        <v>2501103.0699999998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 t="shared" si="4"/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1005827.19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20262.7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0">
        <f t="shared" ref="P26:P34" si="7">SUM(D26:O26)</f>
        <v>42362.01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 t="shared" si="7"/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25742.66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0">
        <f t="shared" si="7"/>
        <v>77906.92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 t="shared" si="7"/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436.6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40">
        <f t="shared" si="7"/>
        <v>41364.720000000001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40">
        <f t="shared" si="7"/>
        <v>2662.2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720000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40">
        <f t="shared" si="7"/>
        <v>720000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7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28445.760000000002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40">
        <f t="shared" si="7"/>
        <v>121531.34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8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 t="shared" ref="P36:P42" si="9">SUM(D36:O36)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9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 t="shared" si="9"/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9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9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9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9"/>
        <v>0</v>
      </c>
    </row>
    <row r="43" spans="1:16" s="26" customFormat="1" x14ac:dyDescent="0.25">
      <c r="A43" s="16">
        <v>1</v>
      </c>
      <c r="B43" s="31" t="s">
        <v>66</v>
      </c>
      <c r="D43" s="52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ref="P43:P72" si="10">SUM(D43:M43)</f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ref="P44:P50" si="11">SUM(D44:O44)</f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11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11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11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11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11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11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12">SUM(E52:E65)</f>
        <v>0</v>
      </c>
      <c r="F51" s="60">
        <f t="shared" si="12"/>
        <v>0</v>
      </c>
      <c r="G51" s="60">
        <f t="shared" si="12"/>
        <v>0</v>
      </c>
      <c r="H51" s="60">
        <f t="shared" si="12"/>
        <v>175888.81</v>
      </c>
      <c r="I51" s="60">
        <f t="shared" si="12"/>
        <v>19766.18</v>
      </c>
      <c r="J51" s="61">
        <f t="shared" si="12"/>
        <v>0</v>
      </c>
      <c r="K51" s="61">
        <f t="shared" si="12"/>
        <v>0</v>
      </c>
      <c r="L51" s="61">
        <f t="shared" si="12"/>
        <v>0</v>
      </c>
      <c r="M51" s="61">
        <f t="shared" si="12"/>
        <v>0</v>
      </c>
      <c r="N51" s="60">
        <f t="shared" si="12"/>
        <v>0</v>
      </c>
      <c r="O51" s="60">
        <f t="shared" si="12"/>
        <v>0</v>
      </c>
      <c r="P51" s="44">
        <f t="shared" si="12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 t="shared" ref="P52:P60" si="13"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13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13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13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13"/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13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13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 t="shared" si="13"/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 t="shared" si="13"/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10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10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10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10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10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14">+E67+E68</f>
        <v>0</v>
      </c>
      <c r="F66" s="51">
        <f t="shared" si="14"/>
        <v>0</v>
      </c>
      <c r="G66" s="51">
        <f t="shared" si="14"/>
        <v>0</v>
      </c>
      <c r="H66" s="51">
        <f t="shared" si="14"/>
        <v>0</v>
      </c>
      <c r="I66" s="51">
        <f t="shared" si="14"/>
        <v>0</v>
      </c>
      <c r="J66" s="51">
        <f t="shared" si="14"/>
        <v>0</v>
      </c>
      <c r="K66" s="51">
        <f t="shared" si="14"/>
        <v>0</v>
      </c>
      <c r="L66" s="51">
        <f t="shared" si="14"/>
        <v>0</v>
      </c>
      <c r="M66" s="51">
        <f t="shared" si="14"/>
        <v>0</v>
      </c>
      <c r="N66" s="30">
        <v>0</v>
      </c>
      <c r="O66" s="30">
        <v>0</v>
      </c>
      <c r="P66" s="50">
        <f t="shared" si="14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10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10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5">+E70+E71+E72</f>
        <v>0</v>
      </c>
      <c r="F69" s="46">
        <f t="shared" si="15"/>
        <v>0</v>
      </c>
      <c r="G69" s="46">
        <f t="shared" si="15"/>
        <v>0</v>
      </c>
      <c r="H69" s="46">
        <f t="shared" si="15"/>
        <v>0</v>
      </c>
      <c r="I69" s="46">
        <f t="shared" si="15"/>
        <v>0</v>
      </c>
      <c r="J69" s="46">
        <f>+J70+J71+J72</f>
        <v>0</v>
      </c>
      <c r="K69" s="46">
        <f t="shared" ref="K69:M69" si="16">+K70+K71+K72</f>
        <v>0</v>
      </c>
      <c r="L69" s="46">
        <f t="shared" si="16"/>
        <v>0</v>
      </c>
      <c r="M69" s="46">
        <f t="shared" si="16"/>
        <v>0</v>
      </c>
      <c r="N69" s="45">
        <v>0</v>
      </c>
      <c r="O69" s="45">
        <v>0</v>
      </c>
      <c r="P69" s="44">
        <f t="shared" si="10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10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10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10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7">+I9+I15+I25+I51+I66+I69</f>
        <v>5109670.93</v>
      </c>
      <c r="J73" s="37">
        <f>J9+J15+J25+J51</f>
        <v>6064060.4699999997</v>
      </c>
      <c r="K73" s="37">
        <f>K9+K15+K25+K51+K24</f>
        <v>0</v>
      </c>
      <c r="L73" s="37">
        <f>L9+L15+L25+L51</f>
        <v>0</v>
      </c>
      <c r="M73" s="37">
        <f>+M9+M15+M25+M51+M66+M69</f>
        <v>0</v>
      </c>
      <c r="N73" s="37">
        <f t="shared" si="17"/>
        <v>0</v>
      </c>
      <c r="O73" s="37">
        <f t="shared" si="17"/>
        <v>0</v>
      </c>
      <c r="P73" s="36">
        <f>+P9+P15+P25+P27+P51+P59+P66+P69</f>
        <v>28282792.850000001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0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0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8">+G73</f>
        <v>4015395.1</v>
      </c>
      <c r="H84" s="17">
        <f t="shared" si="18"/>
        <v>3689257.77</v>
      </c>
      <c r="I84" s="17">
        <f>+I73</f>
        <v>5109670.93</v>
      </c>
      <c r="J84" s="17">
        <f t="shared" si="18"/>
        <v>6064060.4699999997</v>
      </c>
      <c r="K84" s="17">
        <f>+K73</f>
        <v>0</v>
      </c>
      <c r="L84" s="17">
        <f t="shared" si="18"/>
        <v>0</v>
      </c>
      <c r="M84" s="17">
        <f t="shared" si="18"/>
        <v>0</v>
      </c>
      <c r="N84" s="17">
        <f t="shared" si="18"/>
        <v>0</v>
      </c>
      <c r="O84" s="17">
        <f t="shared" si="18"/>
        <v>0</v>
      </c>
      <c r="P84" s="17">
        <f t="shared" si="18"/>
        <v>28282792.850000001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  <c r="P87" s="21">
        <f>P84-'[1]Ejecución 2022'!V245</f>
        <v>0</v>
      </c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9">IF(AND(E84&gt;0,D84&gt;=1),1,2)</f>
        <v>1</v>
      </c>
      <c r="E108" s="5">
        <f t="shared" si="19"/>
        <v>1</v>
      </c>
      <c r="F108" s="5">
        <f t="shared" si="19"/>
        <v>1</v>
      </c>
      <c r="G108" s="5">
        <f t="shared" si="19"/>
        <v>1</v>
      </c>
      <c r="H108" s="5">
        <f t="shared" si="19"/>
        <v>1</v>
      </c>
      <c r="I108" s="5">
        <f t="shared" si="19"/>
        <v>1</v>
      </c>
      <c r="J108" s="5">
        <f t="shared" si="19"/>
        <v>2</v>
      </c>
      <c r="K108" s="5">
        <f t="shared" si="19"/>
        <v>2</v>
      </c>
      <c r="L108" s="5">
        <f t="shared" si="19"/>
        <v>2</v>
      </c>
      <c r="M108" s="5">
        <f t="shared" si="19"/>
        <v>2</v>
      </c>
      <c r="N108" s="5">
        <f t="shared" si="19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topLeftCell="A2" workbookViewId="0">
      <selection activeCell="E31" sqref="E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Ejecución Agosto.Luìs </vt:lpstr>
      <vt:lpstr>Plantilla Ejecución Julio.Luìs </vt:lpstr>
      <vt:lpstr>Hoja1</vt:lpstr>
      <vt:lpstr>'Ejecución Agosto.Luìs '!Área_de_impresión</vt:lpstr>
      <vt:lpstr>'Plantilla Ejecución Julio.Luìs '!Área_de_impresión</vt:lpstr>
      <vt:lpstr>'Ejecución Agosto.Luìs '!Títulos_a_imprimir</vt:lpstr>
      <vt:lpstr>'Plantilla Ejecución Julio.Luìs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2022-09-08T19:59:34Z</dcterms:modified>
</cp:coreProperties>
</file>