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3FE3BBE0-A686-4DA6-88E3-75EDB56BF233}" xr6:coauthVersionLast="47" xr6:coauthVersionMax="47" xr10:uidLastSave="{00000000-0000-0000-0000-000000000000}"/>
  <bookViews>
    <workbookView xWindow="-120" yWindow="-120" windowWidth="29040" windowHeight="15840" xr2:uid="{D8CB27B6-A575-40F6-A715-BD3511CD8052}"/>
  </bookViews>
  <sheets>
    <sheet name="Ejecución del mes.Luìs  " sheetId="5" r:id="rId1"/>
  </sheets>
  <externalReferences>
    <externalReference r:id="rId2"/>
  </externalReferences>
  <definedNames>
    <definedName name="_xlnm._FilterDatabase" localSheetId="0" hidden="1">'Ejecución del mes.Luìs  '!$A$7:$AC$84</definedName>
    <definedName name="_xlnm.Print_Area" localSheetId="0">'Ejecución del mes.Luìs  '!$B$1:$Q$107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'Ejecución del mes.Luìs  '!$B:$C,'Ejecución del mes.Luìs 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5" l="1"/>
  <c r="H15" i="5"/>
  <c r="H9" i="5"/>
  <c r="P72" i="5"/>
  <c r="P71" i="5"/>
  <c r="P70" i="5"/>
  <c r="P69" i="5" s="1"/>
  <c r="M69" i="5"/>
  <c r="L69" i="5"/>
  <c r="K69" i="5"/>
  <c r="J69" i="5"/>
  <c r="I69" i="5"/>
  <c r="H69" i="5"/>
  <c r="G69" i="5"/>
  <c r="F69" i="5"/>
  <c r="E69" i="5"/>
  <c r="P68" i="5"/>
  <c r="P67" i="5"/>
  <c r="P66" i="5" s="1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D43" i="5"/>
  <c r="P42" i="5"/>
  <c r="P41" i="5"/>
  <c r="P40" i="5"/>
  <c r="P39" i="5"/>
  <c r="P38" i="5"/>
  <c r="P37" i="5"/>
  <c r="P36" i="5"/>
  <c r="P35" i="5" s="1"/>
  <c r="P34" i="5"/>
  <c r="P33" i="5"/>
  <c r="P32" i="5"/>
  <c r="P31" i="5"/>
  <c r="P30" i="5"/>
  <c r="P29" i="5"/>
  <c r="P28" i="5"/>
  <c r="P27" i="5"/>
  <c r="P26" i="5"/>
  <c r="O25" i="5"/>
  <c r="N25" i="5"/>
  <c r="M25" i="5"/>
  <c r="L25" i="5"/>
  <c r="K25" i="5"/>
  <c r="J25" i="5"/>
  <c r="I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O15" i="5"/>
  <c r="N15" i="5"/>
  <c r="M15" i="5"/>
  <c r="L15" i="5"/>
  <c r="K15" i="5"/>
  <c r="I15" i="5"/>
  <c r="G15" i="5"/>
  <c r="F15" i="5"/>
  <c r="E15" i="5"/>
  <c r="D15" i="5"/>
  <c r="P14" i="5"/>
  <c r="P13" i="5"/>
  <c r="P12" i="5"/>
  <c r="P11" i="5"/>
  <c r="P10" i="5"/>
  <c r="O9" i="5"/>
  <c r="O73" i="5" s="1"/>
  <c r="O84" i="5" s="1"/>
  <c r="N9" i="5"/>
  <c r="M9" i="5"/>
  <c r="L9" i="5"/>
  <c r="K9" i="5"/>
  <c r="J9" i="5"/>
  <c r="I9" i="5"/>
  <c r="H73" i="5"/>
  <c r="H84" i="5" s="1"/>
  <c r="G9" i="5"/>
  <c r="F9" i="5"/>
  <c r="E9" i="5"/>
  <c r="D9" i="5"/>
  <c r="AC8" i="5"/>
  <c r="W8" i="5"/>
  <c r="X8" i="5" s="1"/>
  <c r="Y8" i="5" s="1"/>
  <c r="Z8" i="5" s="1"/>
  <c r="AA8" i="5" s="1"/>
  <c r="V8" i="5"/>
  <c r="N73" i="5" l="1"/>
  <c r="N84" i="5" s="1"/>
  <c r="M73" i="5"/>
  <c r="M84" i="5" s="1"/>
  <c r="P51" i="5"/>
  <c r="L73" i="5"/>
  <c r="L84" i="5" s="1"/>
  <c r="K73" i="5"/>
  <c r="K84" i="5" s="1"/>
  <c r="J108" i="5" s="1"/>
  <c r="J73" i="5"/>
  <c r="J84" i="5" s="1"/>
  <c r="I73" i="5"/>
  <c r="I84" i="5" s="1"/>
  <c r="H108" i="5" s="1"/>
  <c r="D73" i="5"/>
  <c r="D84" i="5" s="1"/>
  <c r="E73" i="5"/>
  <c r="E84" i="5" s="1"/>
  <c r="F73" i="5"/>
  <c r="F84" i="5" s="1"/>
  <c r="E108" i="5" s="1"/>
  <c r="P25" i="5"/>
  <c r="G73" i="5"/>
  <c r="G84" i="5" s="1"/>
  <c r="F108" i="5" s="1"/>
  <c r="P15" i="5"/>
  <c r="D108" i="5"/>
  <c r="P9" i="5"/>
  <c r="O108" i="5"/>
  <c r="N108" i="5"/>
  <c r="G108" i="5"/>
  <c r="AB7" i="5"/>
  <c r="AC7" i="5" s="1"/>
  <c r="M108" i="5" l="1"/>
  <c r="L108" i="5"/>
  <c r="K108" i="5"/>
  <c r="I108" i="5"/>
  <c r="P73" i="5"/>
  <c r="P84" i="5" s="1"/>
</calcChain>
</file>

<file path=xl/sharedStrings.xml><?xml version="1.0" encoding="utf-8"?>
<sst xmlns="http://schemas.openxmlformats.org/spreadsheetml/2006/main" count="147" uniqueCount="125">
  <si>
    <t>Consejo Nacional de Investigaciones Agropecuarias y Forestales</t>
  </si>
  <si>
    <t>Notas:</t>
  </si>
  <si>
    <t>CONIAF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</si>
  <si>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</si>
  <si>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</si>
  <si>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</si>
  <si>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</si>
  <si>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</si>
  <si>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</si>
  <si>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</si>
  <si>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</si>
  <si>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</si>
  <si>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</si>
  <si>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</si>
  <si>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</si>
  <si>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</si>
  <si>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</si>
  <si>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</si>
  <si>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</si>
  <si>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</si>
  <si>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</si>
  <si>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</si>
  <si>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</si>
  <si>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</si>
  <si>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</si>
  <si>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</si>
  <si>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</si>
  <si>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</si>
  <si>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</si>
  <si>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</si>
  <si>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</si>
  <si>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</si>
  <si>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</si>
  <si>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</si>
  <si>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</si>
  <si>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</si>
  <si>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</si>
  <si>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</si>
  <si>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</si>
  <si>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</si>
  <si>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</si>
  <si>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</si>
  <si>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</si>
  <si>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</si>
  <si>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</si>
  <si>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</si>
  <si>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</si>
  <si>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</si>
  <si>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</si>
  <si>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</si>
  <si>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</si>
  <si>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</si>
  <si>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</si>
  <si>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</si>
  <si>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</si>
  <si>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</si>
  <si>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</si>
  <si>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</si>
  <si>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</si>
  <si>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</si>
  <si>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</si>
  <si>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</si>
  <si>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</si>
  <si>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</si>
  <si>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</si>
  <si>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</si>
  <si>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</si>
  <si>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</si>
  <si>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</si>
  <si>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</si>
  <si>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</si>
  <si>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</si>
  <si>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</si>
  <si>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</si>
  <si>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</si>
  <si>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</si>
  <si>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</si>
  <si>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</si>
  <si>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</si>
  <si>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</si>
  <si>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</si>
  <si>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</si>
  <si>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</si>
  <si>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</si>
  <si>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</si>
  <si>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</si>
  <si>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</si>
  <si>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</si>
  <si>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</si>
  <si>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</si>
  <si>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</si>
  <si>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</si>
  <si>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</si>
  <si>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</si>
  <si>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</si>
  <si>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</si>
  <si>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</si>
  <si>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</si>
  <si>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</si>
  <si>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</si>
  <si>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</si>
  <si>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</si>
  <si>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</si>
  <si>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</si>
  <si>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</si>
  <si>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</si>
  <si>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</si>
  <si>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</si>
  <si>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</si>
  <si>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       Enc. Contabilidad</t>
  </si>
  <si>
    <t>Enc. Dpto. Administrativo y Financiero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</si>
  <si>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</si>
  <si>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</si>
  <si>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</si>
  <si>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                                                    </t>
  </si>
  <si>
    <t xml:space="preserve">                  </t>
  </si>
  <si>
    <t xml:space="preserve">           Directora Ejecutiva</t>
  </si>
  <si>
    <t>Dra. Ana María Barcelo Larocca</t>
  </si>
  <si>
    <t xml:space="preserve">             ________________________________________</t>
  </si>
  <si>
    <t xml:space="preserve">            Autorizado por:</t>
  </si>
  <si>
    <t xml:space="preserve">                                                                                                                                                                       </t>
  </si>
  <si>
    <t xml:space="preserve">        Lic. Mayra Martínez Romero</t>
  </si>
  <si>
    <t>Año 2023</t>
  </si>
  <si>
    <t>del  año  2023</t>
  </si>
  <si>
    <t xml:space="preserve">  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</si>
</sst>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1" applyNumberFormat="1" applyFont="1" applyBorder="1" applyProtection="1"/>
    <xf numFmtId="164" fontId="10" fillId="0" borderId="4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8" fillId="0" borderId="4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5" xfId="0" applyNumberFormat="1" applyFont="1" applyBorder="1" applyAlignment="1">
      <alignment vertical="center" wrapText="1"/>
    </xf>
    <xf numFmtId="164" fontId="10" fillId="0" borderId="4" xfId="0" applyNumberFormat="1" applyFont="1" applyBorder="1" applyAlignment="1">
      <alignment vertical="center" wrapText="1"/>
    </xf>
    <xf numFmtId="164" fontId="8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6" xfId="0" applyNumberFormat="1" applyFont="1" applyBorder="1" applyAlignment="1" applyProtection="1">
      <alignment vertical="center" wrapText="1"/>
      <protection locked="0"/>
    </xf>
    <xf numFmtId="164" fontId="8" fillId="0" borderId="7" xfId="1" applyNumberFormat="1" applyFont="1" applyBorder="1" applyProtection="1"/>
    <xf numFmtId="164" fontId="8" fillId="0" borderId="4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10" fillId="0" borderId="4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164" fontId="10" fillId="0" borderId="5" xfId="1" applyNumberFormat="1" applyFont="1" applyBorder="1" applyAlignment="1" applyProtection="1">
      <alignment vertical="center" wrapText="1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/>
    <xf numFmtId="164" fontId="11" fillId="0" borderId="0" xfId="0" applyNumberFormat="1" applyFont="1" applyProtection="1">
      <protection locked="0"/>
    </xf>
    <xf numFmtId="164" fontId="8" fillId="0" borderId="3" xfId="1" applyNumberFormat="1" applyFont="1" applyBorder="1" applyProtection="1">
      <protection locked="0"/>
    </xf>
    <xf numFmtId="164" fontId="8" fillId="0" borderId="2" xfId="1" applyNumberFormat="1" applyFont="1" applyBorder="1" applyProtection="1">
      <protection locked="0"/>
    </xf>
    <xf numFmtId="164" fontId="8" fillId="0" borderId="0" xfId="1" applyNumberFormat="1" applyFont="1" applyBorder="1" applyAlignment="1" applyProtection="1">
      <alignment vertical="center" wrapText="1"/>
      <protection locked="0"/>
    </xf>
    <xf numFmtId="164" fontId="10" fillId="0" borderId="7" xfId="1" applyNumberFormat="1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0" fillId="0" borderId="0" xfId="1" applyNumberFormat="1" applyFont="1" applyProtection="1">
      <protection locked="0"/>
    </xf>
    <xf numFmtId="164" fontId="7" fillId="2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left" vertical="center" wrapText="1"/>
      <protection locked="0"/>
    </xf>
    <xf numFmtId="164" fontId="10" fillId="0" borderId="0" xfId="1" applyNumberFormat="1" applyFont="1" applyAlignment="1" applyProtection="1">
      <alignment vertical="center" wrapText="1"/>
      <protection locked="0"/>
    </xf>
    <xf numFmtId="164" fontId="10" fillId="0" borderId="0" xfId="1" applyNumberFormat="1" applyFont="1" applyAlignment="1">
      <alignment vertical="center" wrapText="1"/>
    </xf>
    <xf numFmtId="164" fontId="10" fillId="0" borderId="1" xfId="1" applyNumberFormat="1" applyFont="1" applyBorder="1" applyAlignment="1" applyProtection="1">
      <alignment vertical="center" wrapText="1"/>
      <protection locked="0"/>
    </xf>
    <xf numFmtId="164" fontId="3" fillId="2" borderId="0" xfId="1" applyNumberFormat="1" applyFont="1" applyFill="1" applyAlignment="1" applyProtection="1">
      <alignment horizontal="center" vertical="center" wrapText="1"/>
      <protection locked="0"/>
    </xf>
    <xf numFmtId="164" fontId="4" fillId="4" borderId="0" xfId="1" applyNumberFormat="1" applyFont="1" applyFill="1"/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A49D4C35-A7A4-49E3-BC3D-1948F072191E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03372D3-6D1E-47C7-B5B3-BC8114397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21C6-14D7-418D-8CBE-4EB4C2E142D4}">
  <dimension ref="A1:AC108"/>
  <sheetViews>
    <sheetView showGridLines="0" tabSelected="1" zoomScale="110" zoomScaleNormal="110" zoomScaleSheetLayoutView="90" workbookViewId="0">
      <pane xSplit="3" ySplit="9" topLeftCell="D70" activePane="bottomRight" state="frozen"/>
      <selection pane="topRight" activeCell="C1" sqref="C1"/>
      <selection pane="bottomLeft" activeCell="A10" sqref="A10"/>
      <selection pane="bottomRight" activeCell="E78" sqref="E78"/>
    </sheetView>
  </sheetViews>
  <sheetFormatPr baseColWidth="10" defaultColWidth="9.140625" defaultRowHeight="15" x14ac:dyDescent="0.25"/>
  <cols>
    <col min="1" max="1" width="2.42578125" style="1" customWidth="1"/>
    <col min="2" max="2" width="40" style="2" customWidth="1"/>
    <col min="3" max="3" width="10.5703125" style="2" customWidth="1"/>
    <col min="4" max="8" width="13.42578125" style="2" customWidth="1"/>
    <col min="9" max="9" width="14.5703125" style="78" customWidth="1"/>
    <col min="10" max="10" width="14.28515625" style="2" customWidth="1"/>
    <col min="11" max="11" width="14" style="8" customWidth="1"/>
    <col min="12" max="12" width="13.85546875" style="2" customWidth="1"/>
    <col min="13" max="13" width="14.42578125" style="2" customWidth="1"/>
    <col min="14" max="14" width="15" style="2" customWidth="1"/>
    <col min="15" max="15" width="18" style="2" customWidth="1"/>
    <col min="16" max="16" width="15.28515625" style="2" customWidth="1"/>
    <col min="17" max="17" width="9.140625" style="2"/>
    <col min="18" max="18" width="96.7109375" style="2" customWidth="1"/>
    <col min="19" max="19" width="9.140625" style="2"/>
    <col min="20" max="27" width="6" style="2" bestFit="1" customWidth="1"/>
    <col min="28" max="29" width="7" style="2" bestFit="1" customWidth="1"/>
    <col min="30" max="16384" width="9.140625" style="2"/>
  </cols>
  <sheetData>
    <row r="1" spans="1:29" ht="18.75" x14ac:dyDescent="0.3"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R1" s="3" t="s">
        <v>1</v>
      </c>
    </row>
    <row r="2" spans="1:29" ht="18.75" x14ac:dyDescent="0.25">
      <c r="B2" s="86" t="s">
        <v>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R2" s="4" t="s">
        <v>3</v>
      </c>
    </row>
    <row r="3" spans="1:29" ht="18.75" x14ac:dyDescent="0.25">
      <c r="B3" s="86" t="s">
        <v>122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R3" s="4" t="s">
        <v>4</v>
      </c>
    </row>
    <row r="4" spans="1:29" ht="15.75" customHeight="1" x14ac:dyDescent="0.25">
      <c r="B4" s="5"/>
      <c r="C4" s="5"/>
      <c r="D4" s="5"/>
      <c r="E4" s="5"/>
      <c r="F4" s="6" t="s">
        <v>5</v>
      </c>
      <c r="G4" s="5"/>
      <c r="H4" s="5"/>
      <c r="I4" s="77"/>
      <c r="J4" s="76" t="s">
        <v>22</v>
      </c>
      <c r="K4" s="6" t="s">
        <v>123</v>
      </c>
      <c r="L4" s="5"/>
      <c r="M4" s="5"/>
      <c r="N4" s="5"/>
      <c r="O4" s="5"/>
      <c r="P4" s="5"/>
      <c r="R4" s="4" t="s">
        <v>6</v>
      </c>
    </row>
    <row r="5" spans="1:29" x14ac:dyDescent="0.25">
      <c r="B5" s="87" t="s">
        <v>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R5" s="4" t="s">
        <v>8</v>
      </c>
    </row>
    <row r="6" spans="1:29" x14ac:dyDescent="0.25">
      <c r="D6" s="7"/>
      <c r="E6" s="7"/>
      <c r="F6" s="7"/>
      <c r="P6" s="9"/>
      <c r="R6" s="4" t="s">
        <v>9</v>
      </c>
    </row>
    <row r="7" spans="1:29" s="12" customFormat="1" ht="15.75" x14ac:dyDescent="0.25">
      <c r="A7" s="1"/>
      <c r="B7" s="10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79" t="s">
        <v>17</v>
      </c>
      <c r="J7" s="11" t="s">
        <v>18</v>
      </c>
      <c r="K7" s="11" t="s">
        <v>19</v>
      </c>
      <c r="L7" s="11" t="s">
        <v>20</v>
      </c>
      <c r="M7" s="11" t="s">
        <v>21</v>
      </c>
      <c r="N7" s="11" t="s">
        <v>22</v>
      </c>
      <c r="O7" s="11" t="s">
        <v>23</v>
      </c>
      <c r="P7" s="11" t="s">
        <v>24</v>
      </c>
      <c r="AB7" s="13">
        <f>SUM(T8:AB8)</f>
        <v>11.029108875781253</v>
      </c>
      <c r="AC7" s="13">
        <f>+AB7+AC8</f>
        <v>13.989108875781252</v>
      </c>
    </row>
    <row r="8" spans="1:29" x14ac:dyDescent="0.25">
      <c r="B8" s="14" t="s">
        <v>25</v>
      </c>
      <c r="C8" s="15"/>
      <c r="D8" s="15"/>
      <c r="E8" s="16"/>
      <c r="F8" s="16"/>
      <c r="G8" s="16"/>
      <c r="H8" s="16"/>
      <c r="I8" s="80"/>
      <c r="J8" s="16"/>
      <c r="K8" s="17"/>
      <c r="L8" s="16"/>
      <c r="M8" s="16"/>
      <c r="N8" s="16"/>
      <c r="O8" s="16"/>
      <c r="P8" s="16"/>
      <c r="T8" s="7">
        <v>1</v>
      </c>
      <c r="U8" s="7">
        <v>1.05</v>
      </c>
      <c r="V8" s="18">
        <f>+U8*1.05</f>
        <v>1.1025</v>
      </c>
      <c r="W8" s="18">
        <f t="shared" ref="W8:AA8" si="0">+V8*1.05</f>
        <v>1.1576250000000001</v>
      </c>
      <c r="X8" s="18">
        <f t="shared" si="0"/>
        <v>1.2155062500000002</v>
      </c>
      <c r="Y8" s="18">
        <f t="shared" si="0"/>
        <v>1.2762815625000004</v>
      </c>
      <c r="Z8" s="18">
        <f t="shared" si="0"/>
        <v>1.3400956406250004</v>
      </c>
      <c r="AA8" s="18">
        <f t="shared" si="0"/>
        <v>1.4071004226562505</v>
      </c>
      <c r="AB8" s="7">
        <v>1.48</v>
      </c>
      <c r="AC8" s="18">
        <f>+AB8*2</f>
        <v>2.96</v>
      </c>
    </row>
    <row r="9" spans="1:29" s="12" customFormat="1" ht="30" x14ac:dyDescent="0.25">
      <c r="A9" s="19">
        <v>1</v>
      </c>
      <c r="B9" s="20" t="s">
        <v>26</v>
      </c>
      <c r="C9" s="21"/>
      <c r="D9" s="22">
        <f>SUM(D10:D14)</f>
        <v>2976762.89</v>
      </c>
      <c r="E9" s="23">
        <f t="shared" ref="E9:P9" si="1">SUM(E10:E14)</f>
        <v>2976762.89</v>
      </c>
      <c r="F9" s="23">
        <f t="shared" si="1"/>
        <v>2976762.89</v>
      </c>
      <c r="G9" s="23">
        <f t="shared" si="1"/>
        <v>3901753.69</v>
      </c>
      <c r="H9" s="23">
        <f t="shared" si="1"/>
        <v>2980735.69</v>
      </c>
      <c r="I9" s="23">
        <f t="shared" si="1"/>
        <v>2987027.27</v>
      </c>
      <c r="J9" s="23">
        <f t="shared" si="1"/>
        <v>2980735.69</v>
      </c>
      <c r="K9" s="23">
        <f t="shared" si="1"/>
        <v>3130735.69</v>
      </c>
      <c r="L9" s="23">
        <f t="shared" si="1"/>
        <v>2980735.69</v>
      </c>
      <c r="M9" s="23">
        <f t="shared" si="1"/>
        <v>2980735.69</v>
      </c>
      <c r="N9" s="23">
        <f t="shared" si="1"/>
        <v>8017550.6899999995</v>
      </c>
      <c r="O9" s="23">
        <f t="shared" si="1"/>
        <v>0</v>
      </c>
      <c r="P9" s="75">
        <f t="shared" si="1"/>
        <v>38890298.769999996</v>
      </c>
      <c r="T9" s="24"/>
    </row>
    <row r="10" spans="1:29" s="12" customFormat="1" x14ac:dyDescent="0.25">
      <c r="A10" s="19">
        <v>2</v>
      </c>
      <c r="B10" s="25" t="s">
        <v>27</v>
      </c>
      <c r="D10" s="29">
        <v>2539662.64</v>
      </c>
      <c r="E10" s="39">
        <v>2539662.64</v>
      </c>
      <c r="F10" s="39">
        <v>2539662.64</v>
      </c>
      <c r="G10" s="39">
        <v>2539662.64</v>
      </c>
      <c r="H10" s="39">
        <v>2539662.64</v>
      </c>
      <c r="I10" s="39">
        <v>2539662.64</v>
      </c>
      <c r="J10" s="39">
        <v>2539662.64</v>
      </c>
      <c r="K10" s="39">
        <v>2539662.64</v>
      </c>
      <c r="L10" s="39">
        <v>2539662.64</v>
      </c>
      <c r="M10" s="39">
        <v>2539662.64</v>
      </c>
      <c r="N10" s="39">
        <v>5047066.1100000003</v>
      </c>
      <c r="O10" s="39">
        <v>0</v>
      </c>
      <c r="P10" s="26">
        <f t="shared" ref="P10:P13" si="2">SUM(D10:O10)</f>
        <v>30443692.510000002</v>
      </c>
    </row>
    <row r="11" spans="1:29" s="12" customFormat="1" x14ac:dyDescent="0.25">
      <c r="A11" s="19">
        <v>2</v>
      </c>
      <c r="B11" s="25" t="s">
        <v>28</v>
      </c>
      <c r="D11" s="29">
        <v>65000</v>
      </c>
      <c r="E11" s="39">
        <v>65000</v>
      </c>
      <c r="F11" s="39">
        <v>65000</v>
      </c>
      <c r="G11" s="39">
        <v>986018</v>
      </c>
      <c r="H11" s="39">
        <v>65000</v>
      </c>
      <c r="I11" s="39">
        <v>65000</v>
      </c>
      <c r="J11" s="39">
        <v>65000</v>
      </c>
      <c r="K11" s="39">
        <v>65000</v>
      </c>
      <c r="L11" s="39">
        <v>65000</v>
      </c>
      <c r="M11" s="39">
        <v>65000</v>
      </c>
      <c r="N11" s="39">
        <v>2607138.73</v>
      </c>
      <c r="O11" s="39">
        <v>0</v>
      </c>
      <c r="P11" s="26">
        <f t="shared" si="2"/>
        <v>4178156.73</v>
      </c>
    </row>
    <row r="12" spans="1:29" s="12" customFormat="1" ht="30" x14ac:dyDescent="0.25">
      <c r="A12" s="19">
        <v>2</v>
      </c>
      <c r="B12" s="25" t="s">
        <v>29</v>
      </c>
      <c r="D12" s="2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6291.58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26">
        <f t="shared" si="2"/>
        <v>6291.58</v>
      </c>
    </row>
    <row r="13" spans="1:29" s="12" customFormat="1" ht="30" x14ac:dyDescent="0.25">
      <c r="A13" s="19">
        <v>2</v>
      </c>
      <c r="B13" s="25" t="s">
        <v>30</v>
      </c>
      <c r="D13" s="29">
        <v>0</v>
      </c>
      <c r="E13" s="39">
        <v>0</v>
      </c>
      <c r="F13" s="39">
        <v>0</v>
      </c>
      <c r="G13" s="39">
        <v>0</v>
      </c>
      <c r="H13" s="39">
        <v>0</v>
      </c>
      <c r="I13" s="39" t="s">
        <v>124</v>
      </c>
      <c r="J13" s="39">
        <v>0</v>
      </c>
      <c r="K13" s="39">
        <v>150000</v>
      </c>
      <c r="L13" s="39">
        <v>0</v>
      </c>
      <c r="M13" s="39">
        <v>0</v>
      </c>
      <c r="N13" s="39">
        <v>0</v>
      </c>
      <c r="O13" s="39">
        <v>0</v>
      </c>
      <c r="P13" s="26">
        <f t="shared" si="2"/>
        <v>150000</v>
      </c>
    </row>
    <row r="14" spans="1:29" s="12" customFormat="1" ht="30" x14ac:dyDescent="0.25">
      <c r="A14" s="19">
        <v>2</v>
      </c>
      <c r="B14" s="25" t="s">
        <v>31</v>
      </c>
      <c r="D14" s="29">
        <v>372100.25</v>
      </c>
      <c r="E14" s="74">
        <v>372100.25</v>
      </c>
      <c r="F14" s="74">
        <v>372100.25</v>
      </c>
      <c r="G14" s="74">
        <v>376073.05</v>
      </c>
      <c r="H14" s="74">
        <v>376073.05</v>
      </c>
      <c r="I14" s="74">
        <v>376073.05</v>
      </c>
      <c r="J14" s="74">
        <v>376073.05</v>
      </c>
      <c r="K14" s="74">
        <v>376073.05</v>
      </c>
      <c r="L14" s="74">
        <v>376073.05</v>
      </c>
      <c r="M14" s="74">
        <v>376073.05</v>
      </c>
      <c r="N14" s="74">
        <v>363345.85</v>
      </c>
      <c r="O14" s="74">
        <v>0</v>
      </c>
      <c r="P14" s="26">
        <f>SUM(D14:O14)</f>
        <v>4112157.9499999993</v>
      </c>
    </row>
    <row r="15" spans="1:29" s="12" customFormat="1" x14ac:dyDescent="0.25">
      <c r="A15" s="19">
        <v>1</v>
      </c>
      <c r="B15" s="20" t="s">
        <v>32</v>
      </c>
      <c r="D15" s="27">
        <f>SUM(D16:D24)</f>
        <v>291682.57</v>
      </c>
      <c r="E15" s="28">
        <f t="shared" ref="E15:P15" si="3">SUM(E16:E24)</f>
        <v>601294.86</v>
      </c>
      <c r="F15" s="28">
        <f t="shared" si="3"/>
        <v>3569379.5599999996</v>
      </c>
      <c r="G15" s="28">
        <f t="shared" si="3"/>
        <v>1085940.58</v>
      </c>
      <c r="H15" s="28">
        <f t="shared" si="3"/>
        <v>886227.38</v>
      </c>
      <c r="I15" s="28">
        <f t="shared" si="3"/>
        <v>2814419.73</v>
      </c>
      <c r="J15" s="28">
        <v>613201.41999999993</v>
      </c>
      <c r="K15" s="28">
        <f t="shared" si="3"/>
        <v>1451412.4</v>
      </c>
      <c r="L15" s="28">
        <f t="shared" si="3"/>
        <v>2391846.7999999998</v>
      </c>
      <c r="M15" s="28">
        <f t="shared" si="3"/>
        <v>2309333.5</v>
      </c>
      <c r="N15" s="28">
        <f t="shared" si="3"/>
        <v>939239.93</v>
      </c>
      <c r="O15" s="28">
        <f t="shared" si="3"/>
        <v>0</v>
      </c>
      <c r="P15" s="28">
        <f t="shared" si="3"/>
        <v>16953978.730000004</v>
      </c>
    </row>
    <row r="16" spans="1:29" s="12" customFormat="1" x14ac:dyDescent="0.25">
      <c r="A16" s="19">
        <v>2</v>
      </c>
      <c r="B16" s="25" t="s">
        <v>33</v>
      </c>
      <c r="D16" s="29">
        <v>68784.899999999994</v>
      </c>
      <c r="E16" s="39">
        <v>209235.63</v>
      </c>
      <c r="F16" s="39">
        <v>223996.18</v>
      </c>
      <c r="G16" s="39">
        <v>148052.21000000002</v>
      </c>
      <c r="H16" s="39">
        <v>144124.20000000001</v>
      </c>
      <c r="I16" s="39">
        <v>156149.65000000002</v>
      </c>
      <c r="J16" s="39">
        <v>150233.54999999999</v>
      </c>
      <c r="K16" s="39">
        <v>146093.96</v>
      </c>
      <c r="L16" s="39">
        <v>148912.57</v>
      </c>
      <c r="M16" s="39">
        <v>158718.95000000001</v>
      </c>
      <c r="N16" s="39">
        <v>145375.72</v>
      </c>
      <c r="O16" s="39">
        <v>0</v>
      </c>
      <c r="P16" s="26">
        <f t="shared" ref="P16:P24" si="4">SUM(D16:O16)</f>
        <v>1699677.52</v>
      </c>
    </row>
    <row r="17" spans="1:16" s="12" customFormat="1" ht="30" x14ac:dyDescent="0.25">
      <c r="A17" s="19">
        <v>2</v>
      </c>
      <c r="B17" s="25" t="s">
        <v>34</v>
      </c>
      <c r="D17" s="2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26">
        <f t="shared" si="4"/>
        <v>0</v>
      </c>
    </row>
    <row r="18" spans="1:16" s="12" customFormat="1" x14ac:dyDescent="0.25">
      <c r="A18" s="19">
        <v>2</v>
      </c>
      <c r="B18" s="25" t="s">
        <v>35</v>
      </c>
      <c r="D18" s="29">
        <v>0</v>
      </c>
      <c r="E18" s="39">
        <v>130267.94</v>
      </c>
      <c r="F18" s="39">
        <v>92951.039999999994</v>
      </c>
      <c r="G18" s="39">
        <v>217866.48</v>
      </c>
      <c r="H18" s="39">
        <v>163412.75</v>
      </c>
      <c r="I18" s="39">
        <v>179403.23</v>
      </c>
      <c r="J18" s="39">
        <v>179077.08</v>
      </c>
      <c r="K18" s="39">
        <v>123289.52</v>
      </c>
      <c r="L18" s="39">
        <v>169471.24</v>
      </c>
      <c r="M18" s="39">
        <v>183141.64</v>
      </c>
      <c r="N18" s="39">
        <v>161819.31</v>
      </c>
      <c r="O18" s="39">
        <v>0</v>
      </c>
      <c r="P18" s="26">
        <f t="shared" si="4"/>
        <v>1600700.23</v>
      </c>
    </row>
    <row r="19" spans="1:16" s="12" customFormat="1" ht="18" customHeight="1" x14ac:dyDescent="0.25">
      <c r="A19" s="19">
        <v>2</v>
      </c>
      <c r="B19" s="25" t="s">
        <v>36</v>
      </c>
      <c r="D19" s="2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26">
        <f t="shared" si="4"/>
        <v>0</v>
      </c>
    </row>
    <row r="20" spans="1:16" s="12" customFormat="1" x14ac:dyDescent="0.25">
      <c r="A20" s="19">
        <v>2</v>
      </c>
      <c r="B20" s="25" t="s">
        <v>37</v>
      </c>
      <c r="D20" s="29">
        <v>0</v>
      </c>
      <c r="E20" s="39">
        <v>0</v>
      </c>
      <c r="F20" s="39">
        <v>0</v>
      </c>
      <c r="G20" s="39">
        <v>64500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26">
        <f t="shared" si="4"/>
        <v>64500</v>
      </c>
    </row>
    <row r="21" spans="1:16" s="12" customFormat="1" x14ac:dyDescent="0.25">
      <c r="A21" s="19">
        <v>2</v>
      </c>
      <c r="B21" s="25" t="s">
        <v>38</v>
      </c>
      <c r="D21" s="29">
        <v>222897.67</v>
      </c>
      <c r="E21" s="39">
        <v>222579.89</v>
      </c>
      <c r="F21" s="39">
        <v>222579.89</v>
      </c>
      <c r="G21" s="39">
        <v>222579.89</v>
      </c>
      <c r="H21" s="39">
        <v>246746.05</v>
      </c>
      <c r="I21" s="39">
        <v>447589.97</v>
      </c>
      <c r="J21" s="39">
        <v>262178.78999999998</v>
      </c>
      <c r="K21" s="39">
        <v>279530.39</v>
      </c>
      <c r="L21" s="39">
        <v>279530.39</v>
      </c>
      <c r="M21" s="39">
        <v>281214.65000000002</v>
      </c>
      <c r="N21" s="39">
        <v>279931.90000000002</v>
      </c>
      <c r="O21" s="39">
        <v>0</v>
      </c>
      <c r="P21" s="26">
        <f t="shared" si="4"/>
        <v>2967359.48</v>
      </c>
    </row>
    <row r="22" spans="1:16" s="12" customFormat="1" ht="45" x14ac:dyDescent="0.25">
      <c r="A22" s="19">
        <v>2</v>
      </c>
      <c r="B22" s="25" t="s">
        <v>39</v>
      </c>
      <c r="D22" s="29">
        <v>0</v>
      </c>
      <c r="E22" s="39">
        <v>0</v>
      </c>
      <c r="F22" s="39">
        <v>178645.32</v>
      </c>
      <c r="G22" s="39">
        <v>-116348</v>
      </c>
      <c r="H22" s="39">
        <v>136795.38</v>
      </c>
      <c r="I22" s="39">
        <v>66198</v>
      </c>
      <c r="J22" s="39">
        <v>21712</v>
      </c>
      <c r="K22" s="39">
        <v>0</v>
      </c>
      <c r="L22" s="39">
        <v>159932.6</v>
      </c>
      <c r="M22" s="39">
        <v>45658.26</v>
      </c>
      <c r="N22" s="39">
        <v>276273.40000000002</v>
      </c>
      <c r="O22" s="39">
        <v>0</v>
      </c>
      <c r="P22" s="26">
        <f t="shared" si="4"/>
        <v>768866.96000000008</v>
      </c>
    </row>
    <row r="23" spans="1:16" s="12" customFormat="1" ht="30" x14ac:dyDescent="0.25">
      <c r="A23" s="19">
        <v>2</v>
      </c>
      <c r="B23" s="25" t="s">
        <v>40</v>
      </c>
      <c r="D23" s="29">
        <v>0</v>
      </c>
      <c r="E23" s="39">
        <v>0</v>
      </c>
      <c r="F23" s="39">
        <v>2637702</v>
      </c>
      <c r="G23" s="39">
        <v>549290</v>
      </c>
      <c r="H23" s="39">
        <v>0</v>
      </c>
      <c r="I23" s="39">
        <v>1917702</v>
      </c>
      <c r="J23" s="39">
        <v>0</v>
      </c>
      <c r="K23" s="39">
        <v>902498.53</v>
      </c>
      <c r="L23" s="39">
        <v>1634000</v>
      </c>
      <c r="M23" s="39">
        <v>1617000</v>
      </c>
      <c r="N23" s="39">
        <v>39000</v>
      </c>
      <c r="O23" s="39">
        <v>0</v>
      </c>
      <c r="P23" s="26">
        <f t="shared" si="4"/>
        <v>9297192.5300000012</v>
      </c>
    </row>
    <row r="24" spans="1:16" s="12" customFormat="1" ht="30" x14ac:dyDescent="0.25">
      <c r="A24" s="19">
        <v>2</v>
      </c>
      <c r="B24" s="25" t="s">
        <v>41</v>
      </c>
      <c r="D24" s="29">
        <v>0</v>
      </c>
      <c r="E24" s="39">
        <v>39211.4</v>
      </c>
      <c r="F24" s="39">
        <v>213505.13</v>
      </c>
      <c r="G24" s="39">
        <v>0</v>
      </c>
      <c r="H24" s="39">
        <v>195149</v>
      </c>
      <c r="I24" s="39">
        <v>47376.88</v>
      </c>
      <c r="J24" s="39">
        <v>0</v>
      </c>
      <c r="K24" s="39">
        <v>0</v>
      </c>
      <c r="L24" s="39">
        <v>0</v>
      </c>
      <c r="M24" s="39">
        <v>23600</v>
      </c>
      <c r="N24" s="39">
        <v>36839.599999999999</v>
      </c>
      <c r="O24" s="39">
        <v>0</v>
      </c>
      <c r="P24" s="26">
        <f t="shared" si="4"/>
        <v>555682.01</v>
      </c>
    </row>
    <row r="25" spans="1:16" s="12" customFormat="1" x14ac:dyDescent="0.25">
      <c r="A25" s="19">
        <v>1</v>
      </c>
      <c r="B25" s="20" t="s">
        <v>42</v>
      </c>
      <c r="D25" s="28">
        <f t="shared" ref="D25:E25" si="5">SUM(D26:D34)</f>
        <v>0</v>
      </c>
      <c r="E25" s="28">
        <f t="shared" si="5"/>
        <v>0</v>
      </c>
      <c r="F25" s="28">
        <f>SUM(F26:F34)</f>
        <v>94311.5</v>
      </c>
      <c r="G25" s="28">
        <f t="shared" ref="G25:P25" si="6">SUM(G26:G34)</f>
        <v>341555.11000000004</v>
      </c>
      <c r="H25" s="28">
        <f t="shared" si="6"/>
        <v>858943.28</v>
      </c>
      <c r="I25" s="28">
        <f t="shared" si="6"/>
        <v>506000</v>
      </c>
      <c r="J25" s="28">
        <f t="shared" si="6"/>
        <v>-506000</v>
      </c>
      <c r="K25" s="28">
        <f t="shared" si="6"/>
        <v>596509.6</v>
      </c>
      <c r="L25" s="28">
        <f t="shared" si="6"/>
        <v>313247.39</v>
      </c>
      <c r="M25" s="28">
        <f t="shared" si="6"/>
        <v>59465.440000000002</v>
      </c>
      <c r="N25" s="28">
        <f t="shared" si="6"/>
        <v>362176.06</v>
      </c>
      <c r="O25" s="28">
        <f t="shared" si="6"/>
        <v>0</v>
      </c>
      <c r="P25" s="26">
        <f t="shared" si="6"/>
        <v>2626208.38</v>
      </c>
    </row>
    <row r="26" spans="1:16" s="12" customFormat="1" ht="30" x14ac:dyDescent="0.25">
      <c r="A26" s="19">
        <v>2</v>
      </c>
      <c r="B26" s="25" t="s">
        <v>43</v>
      </c>
      <c r="D26" s="29">
        <v>0</v>
      </c>
      <c r="E26" s="39">
        <v>0</v>
      </c>
      <c r="F26" s="39">
        <v>0</v>
      </c>
      <c r="G26" s="39">
        <v>16476.8</v>
      </c>
      <c r="H26" s="39">
        <v>8004</v>
      </c>
      <c r="I26" s="39">
        <v>0</v>
      </c>
      <c r="J26" s="39">
        <v>0</v>
      </c>
      <c r="K26" s="39">
        <v>8004</v>
      </c>
      <c r="L26" s="39">
        <v>18678.12</v>
      </c>
      <c r="M26" s="39">
        <v>0</v>
      </c>
      <c r="N26" s="39">
        <v>8004</v>
      </c>
      <c r="O26" s="39">
        <v>0</v>
      </c>
      <c r="P26" s="26">
        <f t="shared" ref="P26:P72" si="7">SUM(D26:O26)</f>
        <v>59166.92</v>
      </c>
    </row>
    <row r="27" spans="1:16" s="12" customFormat="1" x14ac:dyDescent="0.25">
      <c r="A27" s="19">
        <v>2</v>
      </c>
      <c r="B27" s="25" t="s">
        <v>44</v>
      </c>
      <c r="D27" s="29">
        <v>0</v>
      </c>
      <c r="E27" s="39">
        <v>0</v>
      </c>
      <c r="F27" s="39">
        <v>0</v>
      </c>
      <c r="G27" s="39">
        <v>0</v>
      </c>
      <c r="H27" s="39">
        <v>4814.3999999999996</v>
      </c>
      <c r="I27" s="39">
        <v>0</v>
      </c>
      <c r="J27" s="39">
        <v>0</v>
      </c>
      <c r="K27" s="39">
        <v>82505.600000000006</v>
      </c>
      <c r="L27" s="39">
        <v>247516.79999999999</v>
      </c>
      <c r="M27" s="39">
        <v>8614</v>
      </c>
      <c r="N27" s="39">
        <v>0</v>
      </c>
      <c r="O27" s="39">
        <v>0</v>
      </c>
      <c r="P27" s="26">
        <f t="shared" si="7"/>
        <v>343450.8</v>
      </c>
    </row>
    <row r="28" spans="1:16" s="12" customFormat="1" ht="30" x14ac:dyDescent="0.25">
      <c r="A28" s="19">
        <v>2</v>
      </c>
      <c r="B28" s="25" t="s">
        <v>45</v>
      </c>
      <c r="D28" s="29">
        <v>0</v>
      </c>
      <c r="E28" s="39">
        <v>0</v>
      </c>
      <c r="F28" s="39">
        <v>0</v>
      </c>
      <c r="G28" s="39">
        <v>58504.4</v>
      </c>
      <c r="H28" s="39">
        <v>12921</v>
      </c>
      <c r="I28" s="39">
        <v>0</v>
      </c>
      <c r="J28" s="39">
        <v>0</v>
      </c>
      <c r="K28" s="39">
        <v>0</v>
      </c>
      <c r="L28" s="39">
        <v>25299.200000000001</v>
      </c>
      <c r="M28" s="39">
        <v>17523</v>
      </c>
      <c r="N28" s="39">
        <v>0</v>
      </c>
      <c r="O28" s="39">
        <v>0</v>
      </c>
      <c r="P28" s="26">
        <f t="shared" si="7"/>
        <v>114247.59999999999</v>
      </c>
    </row>
    <row r="29" spans="1:16" s="12" customFormat="1" x14ac:dyDescent="0.25">
      <c r="A29" s="19">
        <v>2</v>
      </c>
      <c r="B29" s="25" t="s">
        <v>46</v>
      </c>
      <c r="D29" s="2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26">
        <f t="shared" si="7"/>
        <v>0</v>
      </c>
    </row>
    <row r="30" spans="1:16" s="12" customFormat="1" ht="30" x14ac:dyDescent="0.25">
      <c r="A30" s="19">
        <v>2</v>
      </c>
      <c r="B30" s="25" t="s">
        <v>47</v>
      </c>
      <c r="D30" s="2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50032</v>
      </c>
      <c r="O30" s="39">
        <v>0</v>
      </c>
      <c r="P30" s="26">
        <f t="shared" si="7"/>
        <v>50032</v>
      </c>
    </row>
    <row r="31" spans="1:16" s="12" customFormat="1" ht="30" x14ac:dyDescent="0.25">
      <c r="A31" s="19">
        <v>2</v>
      </c>
      <c r="B31" s="25" t="s">
        <v>48</v>
      </c>
      <c r="D31" s="2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12950</v>
      </c>
      <c r="O31" s="39">
        <v>0</v>
      </c>
      <c r="P31" s="26">
        <f t="shared" si="7"/>
        <v>12950</v>
      </c>
    </row>
    <row r="32" spans="1:16" s="12" customFormat="1" ht="30" x14ac:dyDescent="0.25">
      <c r="A32" s="19">
        <v>2</v>
      </c>
      <c r="B32" s="25" t="s">
        <v>49</v>
      </c>
      <c r="D32" s="29">
        <v>0</v>
      </c>
      <c r="E32" s="39">
        <v>0</v>
      </c>
      <c r="F32" s="39">
        <v>0</v>
      </c>
      <c r="G32" s="39">
        <v>0</v>
      </c>
      <c r="H32" s="39">
        <v>759000</v>
      </c>
      <c r="I32" s="39">
        <v>506000</v>
      </c>
      <c r="J32" s="39">
        <v>-506000</v>
      </c>
      <c r="K32" s="39">
        <v>506000</v>
      </c>
      <c r="L32" s="39">
        <v>0</v>
      </c>
      <c r="M32" s="39">
        <v>0</v>
      </c>
      <c r="N32" s="39">
        <v>253000</v>
      </c>
      <c r="O32" s="39">
        <v>0</v>
      </c>
      <c r="P32" s="26">
        <f t="shared" si="7"/>
        <v>1518000</v>
      </c>
    </row>
    <row r="33" spans="1:16" s="12" customFormat="1" ht="45" x14ac:dyDescent="0.25">
      <c r="A33" s="19">
        <v>2</v>
      </c>
      <c r="B33" s="25" t="s">
        <v>50</v>
      </c>
      <c r="D33" s="29"/>
      <c r="E33" s="30"/>
      <c r="F33" s="30"/>
      <c r="G33" s="30"/>
      <c r="H33" s="30"/>
      <c r="I33" s="49">
        <v>0</v>
      </c>
      <c r="J33" s="30">
        <v>0</v>
      </c>
      <c r="K33" s="30"/>
      <c r="L33" s="30"/>
      <c r="M33" s="30"/>
      <c r="N33" s="30"/>
      <c r="O33" s="30">
        <v>0</v>
      </c>
      <c r="P33" s="26">
        <f t="shared" si="7"/>
        <v>0</v>
      </c>
    </row>
    <row r="34" spans="1:16" s="12" customFormat="1" x14ac:dyDescent="0.25">
      <c r="A34" s="19">
        <v>2</v>
      </c>
      <c r="B34" s="25" t="s">
        <v>51</v>
      </c>
      <c r="D34" s="29">
        <v>0</v>
      </c>
      <c r="E34" s="39">
        <v>0</v>
      </c>
      <c r="F34" s="39">
        <v>94311.5</v>
      </c>
      <c r="G34" s="39">
        <v>266573.91000000003</v>
      </c>
      <c r="H34" s="39">
        <v>74203.88</v>
      </c>
      <c r="I34" s="39">
        <v>0</v>
      </c>
      <c r="J34" s="39">
        <v>0</v>
      </c>
      <c r="K34" s="39">
        <v>0</v>
      </c>
      <c r="L34" s="39">
        <v>21753.27</v>
      </c>
      <c r="M34" s="39">
        <v>33328.44</v>
      </c>
      <c r="N34" s="39">
        <v>38190.06</v>
      </c>
      <c r="O34" s="39">
        <v>0</v>
      </c>
      <c r="P34" s="26">
        <f t="shared" si="7"/>
        <v>528361.06000000006</v>
      </c>
    </row>
    <row r="35" spans="1:16" s="12" customFormat="1" x14ac:dyDescent="0.25">
      <c r="A35" s="19">
        <v>1</v>
      </c>
      <c r="B35" s="20" t="s">
        <v>52</v>
      </c>
      <c r="D35" s="29"/>
      <c r="E35" s="31"/>
      <c r="F35" s="31"/>
      <c r="G35" s="31"/>
      <c r="H35" s="31"/>
      <c r="I35" s="81"/>
      <c r="J35" s="31"/>
      <c r="K35" s="31"/>
      <c r="L35" s="31"/>
      <c r="M35" s="31"/>
      <c r="N35" s="31"/>
      <c r="O35" s="31"/>
      <c r="P35" s="32">
        <f t="shared" ref="P35" si="8">+P36+P37+P38+P40+P41+P42</f>
        <v>0</v>
      </c>
    </row>
    <row r="36" spans="1:16" s="12" customFormat="1" ht="30" x14ac:dyDescent="0.25">
      <c r="A36" s="19">
        <v>2</v>
      </c>
      <c r="B36" s="25" t="s">
        <v>53</v>
      </c>
      <c r="D36" s="29"/>
      <c r="E36" s="30"/>
      <c r="F36" s="30"/>
      <c r="G36" s="30"/>
      <c r="H36" s="30"/>
      <c r="I36" s="49"/>
      <c r="J36" s="30"/>
      <c r="K36" s="30"/>
      <c r="L36" s="30"/>
      <c r="M36" s="30"/>
      <c r="N36" s="30"/>
      <c r="O36" s="30"/>
      <c r="P36" s="26">
        <f t="shared" si="7"/>
        <v>0</v>
      </c>
    </row>
    <row r="37" spans="1:16" s="12" customFormat="1" ht="30" x14ac:dyDescent="0.25">
      <c r="A37" s="19">
        <v>2</v>
      </c>
      <c r="B37" s="25" t="s">
        <v>54</v>
      </c>
      <c r="D37" s="29"/>
      <c r="E37" s="30"/>
      <c r="F37" s="30"/>
      <c r="G37" s="30"/>
      <c r="H37" s="30"/>
      <c r="I37" s="49"/>
      <c r="J37" s="30"/>
      <c r="K37" s="30"/>
      <c r="L37" s="30"/>
      <c r="M37" s="30"/>
      <c r="N37" s="30"/>
      <c r="O37" s="30"/>
      <c r="P37" s="26">
        <f t="shared" si="7"/>
        <v>0</v>
      </c>
    </row>
    <row r="38" spans="1:16" s="12" customFormat="1" ht="30" x14ac:dyDescent="0.25">
      <c r="A38" s="19">
        <v>2</v>
      </c>
      <c r="B38" s="25" t="s">
        <v>55</v>
      </c>
      <c r="D38" s="29"/>
      <c r="E38" s="30"/>
      <c r="F38" s="30"/>
      <c r="G38" s="30"/>
      <c r="H38" s="30"/>
      <c r="I38" s="49"/>
      <c r="J38" s="30"/>
      <c r="K38" s="30"/>
      <c r="L38" s="30"/>
      <c r="M38" s="30"/>
      <c r="N38" s="30"/>
      <c r="O38" s="30"/>
      <c r="P38" s="26">
        <f t="shared" si="7"/>
        <v>0</v>
      </c>
    </row>
    <row r="39" spans="1:16" s="12" customFormat="1" ht="30" x14ac:dyDescent="0.25">
      <c r="A39" s="19">
        <v>2</v>
      </c>
      <c r="B39" s="25" t="s">
        <v>56</v>
      </c>
      <c r="D39" s="29"/>
      <c r="E39" s="30"/>
      <c r="F39" s="30"/>
      <c r="G39" s="30"/>
      <c r="H39" s="30"/>
      <c r="I39" s="49"/>
      <c r="J39" s="30"/>
      <c r="K39" s="30"/>
      <c r="L39" s="30"/>
      <c r="M39" s="30"/>
      <c r="N39" s="30"/>
      <c r="O39" s="30"/>
      <c r="P39" s="26">
        <f t="shared" si="7"/>
        <v>0</v>
      </c>
    </row>
    <row r="40" spans="1:16" s="12" customFormat="1" ht="30" x14ac:dyDescent="0.25">
      <c r="A40" s="19">
        <v>2</v>
      </c>
      <c r="B40" s="25" t="s">
        <v>57</v>
      </c>
      <c r="D40" s="29"/>
      <c r="E40" s="30"/>
      <c r="F40" s="30"/>
      <c r="G40" s="30"/>
      <c r="H40" s="30"/>
      <c r="I40" s="49"/>
      <c r="J40" s="30"/>
      <c r="K40" s="30"/>
      <c r="L40" s="30"/>
      <c r="M40" s="30"/>
      <c r="N40" s="30"/>
      <c r="O40" s="30"/>
      <c r="P40" s="26">
        <f t="shared" si="7"/>
        <v>0</v>
      </c>
    </row>
    <row r="41" spans="1:16" s="12" customFormat="1" ht="30" x14ac:dyDescent="0.25">
      <c r="A41" s="19">
        <v>2</v>
      </c>
      <c r="B41" s="25" t="s">
        <v>58</v>
      </c>
      <c r="D41" s="29"/>
      <c r="E41" s="30"/>
      <c r="F41" s="30"/>
      <c r="G41" s="30"/>
      <c r="H41" s="30"/>
      <c r="I41" s="49"/>
      <c r="J41" s="30"/>
      <c r="K41" s="30"/>
      <c r="L41" s="30"/>
      <c r="M41" s="30"/>
      <c r="N41" s="30"/>
      <c r="O41" s="30"/>
      <c r="P41" s="26">
        <f t="shared" si="7"/>
        <v>0</v>
      </c>
    </row>
    <row r="42" spans="1:16" s="12" customFormat="1" ht="30" x14ac:dyDescent="0.25">
      <c r="A42" s="19">
        <v>2</v>
      </c>
      <c r="B42" s="25" t="s">
        <v>59</v>
      </c>
      <c r="D42" s="29"/>
      <c r="E42" s="30"/>
      <c r="F42" s="30"/>
      <c r="G42" s="30"/>
      <c r="H42" s="30"/>
      <c r="I42" s="49"/>
      <c r="J42" s="30"/>
      <c r="K42" s="30"/>
      <c r="L42" s="30"/>
      <c r="M42" s="30"/>
      <c r="N42" s="30"/>
      <c r="O42" s="30"/>
      <c r="P42" s="26">
        <f t="shared" si="7"/>
        <v>0</v>
      </c>
    </row>
    <row r="43" spans="1:16" s="12" customFormat="1" x14ac:dyDescent="0.25">
      <c r="A43" s="19">
        <v>1</v>
      </c>
      <c r="B43" s="20" t="s">
        <v>60</v>
      </c>
      <c r="D43" s="33">
        <f>+D44+D45+D46+D47+D48+D49+D50</f>
        <v>0</v>
      </c>
      <c r="E43" s="30"/>
      <c r="F43" s="30"/>
      <c r="G43" s="30"/>
      <c r="H43" s="30"/>
      <c r="I43" s="49"/>
      <c r="J43" s="30"/>
      <c r="K43" s="30"/>
      <c r="L43" s="30"/>
      <c r="M43" s="30"/>
      <c r="N43" s="30"/>
      <c r="O43" s="30"/>
      <c r="P43" s="26">
        <f t="shared" ref="P43:P61" si="9">SUM(D43:M43)</f>
        <v>0</v>
      </c>
    </row>
    <row r="44" spans="1:16" s="12" customFormat="1" ht="30" x14ac:dyDescent="0.25">
      <c r="A44" s="19">
        <v>2</v>
      </c>
      <c r="B44" s="25" t="s">
        <v>61</v>
      </c>
      <c r="D44" s="29"/>
      <c r="E44" s="30"/>
      <c r="F44" s="30"/>
      <c r="G44" s="30"/>
      <c r="H44" s="30"/>
      <c r="I44" s="49"/>
      <c r="J44" s="30"/>
      <c r="K44" s="30"/>
      <c r="L44" s="30"/>
      <c r="M44" s="30"/>
      <c r="N44" s="30"/>
      <c r="O44" s="30"/>
      <c r="P44" s="26">
        <f t="shared" si="7"/>
        <v>0</v>
      </c>
    </row>
    <row r="45" spans="1:16" s="12" customFormat="1" ht="30" x14ac:dyDescent="0.25">
      <c r="A45" s="19">
        <v>2</v>
      </c>
      <c r="B45" s="25" t="s">
        <v>62</v>
      </c>
      <c r="D45" s="29">
        <v>0</v>
      </c>
      <c r="E45" s="30"/>
      <c r="F45" s="30"/>
      <c r="G45" s="30"/>
      <c r="H45" s="30"/>
      <c r="I45" s="49"/>
      <c r="J45" s="30"/>
      <c r="K45" s="30"/>
      <c r="L45" s="30"/>
      <c r="M45" s="30"/>
      <c r="N45" s="30"/>
      <c r="O45" s="30"/>
      <c r="P45" s="26">
        <f t="shared" si="7"/>
        <v>0</v>
      </c>
    </row>
    <row r="46" spans="1:16" s="12" customFormat="1" ht="30" x14ac:dyDescent="0.25">
      <c r="A46" s="19">
        <v>2</v>
      </c>
      <c r="B46" s="25" t="s">
        <v>63</v>
      </c>
      <c r="D46" s="29">
        <v>0</v>
      </c>
      <c r="E46" s="30"/>
      <c r="F46" s="30"/>
      <c r="G46" s="30"/>
      <c r="H46" s="30"/>
      <c r="I46" s="49"/>
      <c r="J46" s="30"/>
      <c r="K46" s="30"/>
      <c r="L46" s="30"/>
      <c r="M46" s="30"/>
      <c r="N46" s="30"/>
      <c r="O46" s="30"/>
      <c r="P46" s="26">
        <f t="shared" si="7"/>
        <v>0</v>
      </c>
    </row>
    <row r="47" spans="1:16" s="12" customFormat="1" ht="30" x14ac:dyDescent="0.25">
      <c r="A47" s="19">
        <v>2</v>
      </c>
      <c r="B47" s="25" t="s">
        <v>64</v>
      </c>
      <c r="D47" s="29">
        <v>0</v>
      </c>
      <c r="E47" s="30"/>
      <c r="F47" s="30"/>
      <c r="G47" s="30"/>
      <c r="H47" s="30"/>
      <c r="I47" s="49"/>
      <c r="J47" s="30"/>
      <c r="K47" s="30"/>
      <c r="L47" s="30"/>
      <c r="M47" s="30"/>
      <c r="N47" s="30"/>
      <c r="O47" s="30"/>
      <c r="P47" s="26">
        <f t="shared" si="7"/>
        <v>0</v>
      </c>
    </row>
    <row r="48" spans="1:16" s="12" customFormat="1" ht="30" x14ac:dyDescent="0.25">
      <c r="A48" s="19">
        <v>2</v>
      </c>
      <c r="B48" s="25" t="s">
        <v>65</v>
      </c>
      <c r="D48" s="29">
        <v>0</v>
      </c>
      <c r="E48" s="30"/>
      <c r="F48" s="30"/>
      <c r="G48" s="30"/>
      <c r="H48" s="30"/>
      <c r="I48" s="49"/>
      <c r="J48" s="30"/>
      <c r="K48" s="30"/>
      <c r="L48" s="30"/>
      <c r="M48" s="30"/>
      <c r="N48" s="30"/>
      <c r="O48" s="30"/>
      <c r="P48" s="26">
        <f t="shared" si="7"/>
        <v>0</v>
      </c>
    </row>
    <row r="49" spans="1:19" s="12" customFormat="1" ht="30" x14ac:dyDescent="0.25">
      <c r="A49" s="19">
        <v>2</v>
      </c>
      <c r="B49" s="25" t="s">
        <v>66</v>
      </c>
      <c r="D49" s="29">
        <v>0</v>
      </c>
      <c r="E49" s="30"/>
      <c r="F49" s="30"/>
      <c r="G49" s="30"/>
      <c r="H49" s="30"/>
      <c r="I49" s="49"/>
      <c r="J49" s="30"/>
      <c r="K49" s="30"/>
      <c r="L49" s="30"/>
      <c r="M49" s="30"/>
      <c r="N49" s="30"/>
      <c r="O49" s="30"/>
      <c r="P49" s="26">
        <f t="shared" si="7"/>
        <v>0</v>
      </c>
    </row>
    <row r="50" spans="1:19" s="12" customFormat="1" ht="30" x14ac:dyDescent="0.25">
      <c r="A50" s="19">
        <v>2</v>
      </c>
      <c r="B50" s="25" t="s">
        <v>67</v>
      </c>
      <c r="D50" s="34">
        <v>0</v>
      </c>
      <c r="E50" s="30"/>
      <c r="F50" s="30"/>
      <c r="G50" s="30"/>
      <c r="H50" s="30"/>
      <c r="I50" s="49"/>
      <c r="J50" s="30"/>
      <c r="K50" s="30"/>
      <c r="L50" s="30"/>
      <c r="M50" s="30"/>
      <c r="N50" s="30"/>
      <c r="O50" s="30"/>
      <c r="P50" s="26">
        <f t="shared" si="7"/>
        <v>0</v>
      </c>
    </row>
    <row r="51" spans="1:19" s="12" customFormat="1" ht="30" x14ac:dyDescent="0.25">
      <c r="A51" s="19">
        <v>1</v>
      </c>
      <c r="B51" s="20" t="s">
        <v>68</v>
      </c>
      <c r="D51" s="27">
        <f>SUM(D52:D65)</f>
        <v>159421</v>
      </c>
      <c r="E51" s="35">
        <f t="shared" ref="E51:P51" si="10">SUM(E52:E65)</f>
        <v>0</v>
      </c>
      <c r="F51" s="35">
        <f t="shared" si="10"/>
        <v>6390450</v>
      </c>
      <c r="G51" s="35">
        <f t="shared" si="10"/>
        <v>0</v>
      </c>
      <c r="H51" s="35">
        <f t="shared" si="10"/>
        <v>0</v>
      </c>
      <c r="I51" s="82">
        <f t="shared" si="10"/>
        <v>0</v>
      </c>
      <c r="J51" s="28">
        <f t="shared" si="10"/>
        <v>85000.12</v>
      </c>
      <c r="K51" s="28">
        <f t="shared" si="10"/>
        <v>6490</v>
      </c>
      <c r="L51" s="28">
        <f t="shared" si="10"/>
        <v>173874.84</v>
      </c>
      <c r="M51" s="28">
        <f t="shared" si="10"/>
        <v>204140</v>
      </c>
      <c r="N51" s="35">
        <f t="shared" si="10"/>
        <v>368176.83</v>
      </c>
      <c r="O51" s="35">
        <f t="shared" si="10"/>
        <v>0</v>
      </c>
      <c r="P51" s="43">
        <f t="shared" si="10"/>
        <v>7387552.7899999991</v>
      </c>
      <c r="Q51" s="31" t="s">
        <v>69</v>
      </c>
      <c r="R51" s="36" t="s">
        <v>69</v>
      </c>
      <c r="S51" s="36" t="s">
        <v>69</v>
      </c>
    </row>
    <row r="52" spans="1:19" s="12" customFormat="1" x14ac:dyDescent="0.25">
      <c r="A52" s="19">
        <v>2</v>
      </c>
      <c r="B52" s="25" t="s">
        <v>70</v>
      </c>
      <c r="D52" s="73">
        <v>159421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85000.12</v>
      </c>
      <c r="K52" s="72">
        <v>0</v>
      </c>
      <c r="L52" s="72">
        <v>154013.82</v>
      </c>
      <c r="M52" s="72">
        <v>204140</v>
      </c>
      <c r="N52" s="72">
        <v>368176.83</v>
      </c>
      <c r="O52" s="72">
        <v>0</v>
      </c>
      <c r="P52" s="37">
        <f t="shared" si="7"/>
        <v>970751.77</v>
      </c>
    </row>
    <row r="53" spans="1:19" s="12" customFormat="1" ht="30" x14ac:dyDescent="0.25">
      <c r="A53" s="19">
        <v>2</v>
      </c>
      <c r="B53" s="25" t="s">
        <v>71</v>
      </c>
      <c r="D53" s="38"/>
      <c r="E53" s="39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/>
      <c r="M53" s="39">
        <v>0</v>
      </c>
      <c r="N53" s="39">
        <v>0</v>
      </c>
      <c r="O53" s="39">
        <v>0</v>
      </c>
      <c r="P53" s="26">
        <f t="shared" si="7"/>
        <v>0</v>
      </c>
    </row>
    <row r="54" spans="1:19" s="12" customFormat="1" ht="30" x14ac:dyDescent="0.25">
      <c r="A54" s="19">
        <v>2</v>
      </c>
      <c r="B54" s="25" t="s">
        <v>72</v>
      </c>
      <c r="D54" s="38"/>
      <c r="E54" s="39"/>
      <c r="F54" s="39"/>
      <c r="G54" s="39">
        <v>0</v>
      </c>
      <c r="H54" s="39">
        <v>0</v>
      </c>
      <c r="I54" s="39">
        <v>0</v>
      </c>
      <c r="J54" s="39">
        <v>0</v>
      </c>
      <c r="K54" s="39">
        <v>6490</v>
      </c>
      <c r="L54" s="39">
        <v>0</v>
      </c>
      <c r="M54" s="39">
        <v>0</v>
      </c>
      <c r="N54" s="39">
        <v>0</v>
      </c>
      <c r="O54" s="39">
        <v>0</v>
      </c>
      <c r="P54" s="26">
        <f t="shared" si="7"/>
        <v>6490</v>
      </c>
    </row>
    <row r="55" spans="1:19" s="12" customFormat="1" ht="30" x14ac:dyDescent="0.25">
      <c r="A55" s="19">
        <v>2</v>
      </c>
      <c r="B55" s="25" t="s">
        <v>73</v>
      </c>
      <c r="D55" s="38">
        <v>0</v>
      </c>
      <c r="E55" s="39">
        <v>0</v>
      </c>
      <c r="F55" s="39">
        <v>6390450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26">
        <f t="shared" si="7"/>
        <v>6390450</v>
      </c>
    </row>
    <row r="56" spans="1:19" s="12" customFormat="1" ht="30" x14ac:dyDescent="0.25">
      <c r="A56" s="19">
        <v>2</v>
      </c>
      <c r="B56" s="25" t="s">
        <v>74</v>
      </c>
      <c r="D56" s="38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19861.02</v>
      </c>
      <c r="M56" s="39">
        <v>0</v>
      </c>
      <c r="N56" s="39">
        <v>0</v>
      </c>
      <c r="O56" s="39">
        <v>0</v>
      </c>
      <c r="P56" s="26">
        <f t="shared" si="7"/>
        <v>19861.02</v>
      </c>
    </row>
    <row r="57" spans="1:19" s="12" customFormat="1" ht="30" x14ac:dyDescent="0.25">
      <c r="A57" s="19">
        <v>2</v>
      </c>
      <c r="B57" s="25" t="s">
        <v>75</v>
      </c>
      <c r="D57" s="38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26">
        <f t="shared" si="7"/>
        <v>0</v>
      </c>
    </row>
    <row r="58" spans="1:19" s="12" customFormat="1" ht="30" x14ac:dyDescent="0.25">
      <c r="A58" s="19">
        <v>2</v>
      </c>
      <c r="B58" s="25" t="s">
        <v>76</v>
      </c>
      <c r="D58" s="38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26">
        <f t="shared" si="7"/>
        <v>0</v>
      </c>
    </row>
    <row r="59" spans="1:19" s="12" customFormat="1" x14ac:dyDescent="0.25">
      <c r="A59" s="19">
        <v>2</v>
      </c>
      <c r="B59" s="25" t="s">
        <v>77</v>
      </c>
      <c r="D59" s="38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26">
        <f t="shared" si="7"/>
        <v>0</v>
      </c>
    </row>
    <row r="60" spans="1:19" s="12" customFormat="1" ht="45" x14ac:dyDescent="0.25">
      <c r="A60" s="19">
        <v>2</v>
      </c>
      <c r="B60" s="25" t="s">
        <v>78</v>
      </c>
      <c r="D60" s="38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26">
        <f t="shared" si="7"/>
        <v>0</v>
      </c>
    </row>
    <row r="61" spans="1:19" s="12" customFormat="1" x14ac:dyDescent="0.25">
      <c r="A61" s="19">
        <v>1</v>
      </c>
      <c r="B61" s="20" t="s">
        <v>79</v>
      </c>
      <c r="D61" s="40"/>
      <c r="E61" s="30"/>
      <c r="F61" s="30"/>
      <c r="G61" s="30"/>
      <c r="H61" s="30"/>
      <c r="I61" s="49"/>
      <c r="J61" s="30"/>
      <c r="K61" s="30"/>
      <c r="L61" s="30"/>
      <c r="M61" s="30"/>
      <c r="N61" s="30"/>
      <c r="O61" s="30"/>
      <c r="P61" s="26">
        <f t="shared" si="9"/>
        <v>0</v>
      </c>
    </row>
    <row r="62" spans="1:19" s="12" customFormat="1" x14ac:dyDescent="0.25">
      <c r="A62" s="19">
        <v>2</v>
      </c>
      <c r="B62" s="25" t="s">
        <v>80</v>
      </c>
      <c r="D62" s="40"/>
      <c r="E62" s="30"/>
      <c r="F62" s="30"/>
      <c r="G62" s="30"/>
      <c r="H62" s="30"/>
      <c r="I62" s="49"/>
      <c r="J62" s="30"/>
      <c r="K62" s="30"/>
      <c r="L62" s="30"/>
      <c r="M62" s="30"/>
      <c r="N62" s="30"/>
      <c r="O62" s="30"/>
      <c r="P62" s="26">
        <f t="shared" si="7"/>
        <v>0</v>
      </c>
    </row>
    <row r="63" spans="1:19" s="12" customFormat="1" x14ac:dyDescent="0.25">
      <c r="A63" s="19">
        <v>2</v>
      </c>
      <c r="B63" s="25" t="s">
        <v>81</v>
      </c>
      <c r="D63" s="40"/>
      <c r="E63" s="30"/>
      <c r="F63" s="30"/>
      <c r="G63" s="30"/>
      <c r="H63" s="30"/>
      <c r="I63" s="49"/>
      <c r="J63" s="30"/>
      <c r="K63" s="30"/>
      <c r="L63" s="30"/>
      <c r="M63" s="30"/>
      <c r="N63" s="30"/>
      <c r="O63" s="30"/>
      <c r="P63" s="26">
        <f t="shared" si="7"/>
        <v>0</v>
      </c>
    </row>
    <row r="64" spans="1:19" s="12" customFormat="1" ht="30" x14ac:dyDescent="0.25">
      <c r="A64" s="19">
        <v>2</v>
      </c>
      <c r="B64" s="25" t="s">
        <v>82</v>
      </c>
      <c r="D64" s="40"/>
      <c r="E64" s="30"/>
      <c r="F64" s="30"/>
      <c r="G64" s="30"/>
      <c r="H64" s="30"/>
      <c r="I64" s="49"/>
      <c r="J64" s="30"/>
      <c r="K64" s="30"/>
      <c r="L64" s="30"/>
      <c r="M64" s="30"/>
      <c r="N64" s="30"/>
      <c r="O64" s="30"/>
      <c r="P64" s="26">
        <f t="shared" si="7"/>
        <v>0</v>
      </c>
    </row>
    <row r="65" spans="1:19" s="12" customFormat="1" ht="45" x14ac:dyDescent="0.25">
      <c r="A65" s="19">
        <v>2</v>
      </c>
      <c r="B65" s="25" t="s">
        <v>83</v>
      </c>
      <c r="D65" s="40"/>
      <c r="E65" s="30"/>
      <c r="F65" s="30"/>
      <c r="G65" s="30"/>
      <c r="H65" s="30"/>
      <c r="I65" s="49"/>
      <c r="J65" s="30"/>
      <c r="K65" s="30"/>
      <c r="L65" s="30"/>
      <c r="M65" s="30"/>
      <c r="N65" s="30"/>
      <c r="O65" s="30"/>
      <c r="P65" s="26">
        <f t="shared" si="7"/>
        <v>0</v>
      </c>
    </row>
    <row r="66" spans="1:19" s="12" customFormat="1" ht="30" x14ac:dyDescent="0.25">
      <c r="A66" s="19">
        <v>1</v>
      </c>
      <c r="B66" s="20" t="s">
        <v>84</v>
      </c>
      <c r="D66" s="33">
        <f>+D67+D68</f>
        <v>0</v>
      </c>
      <c r="E66" s="35">
        <f t="shared" ref="E66:P66" si="11">+E67+E68</f>
        <v>0</v>
      </c>
      <c r="F66" s="35">
        <f t="shared" si="11"/>
        <v>0</v>
      </c>
      <c r="G66" s="35">
        <f t="shared" si="11"/>
        <v>0</v>
      </c>
      <c r="H66" s="35">
        <f t="shared" si="11"/>
        <v>0</v>
      </c>
      <c r="I66" s="82">
        <f t="shared" si="11"/>
        <v>0</v>
      </c>
      <c r="J66" s="35">
        <f t="shared" si="11"/>
        <v>0</v>
      </c>
      <c r="K66" s="35">
        <f t="shared" si="11"/>
        <v>0</v>
      </c>
      <c r="L66" s="35">
        <f t="shared" si="11"/>
        <v>0</v>
      </c>
      <c r="M66" s="35">
        <f t="shared" si="11"/>
        <v>0</v>
      </c>
      <c r="N66" s="31">
        <v>0</v>
      </c>
      <c r="O66" s="31">
        <v>0</v>
      </c>
      <c r="P66" s="32">
        <f t="shared" si="11"/>
        <v>0</v>
      </c>
      <c r="S66" s="36"/>
    </row>
    <row r="67" spans="1:19" s="12" customFormat="1" x14ac:dyDescent="0.25">
      <c r="A67" s="19">
        <v>2</v>
      </c>
      <c r="B67" s="25" t="s">
        <v>85</v>
      </c>
      <c r="D67" s="29">
        <v>0</v>
      </c>
      <c r="E67" s="30"/>
      <c r="F67" s="30"/>
      <c r="G67" s="30"/>
      <c r="H67" s="30"/>
      <c r="I67" s="49"/>
      <c r="J67" s="30"/>
      <c r="K67" s="30"/>
      <c r="L67" s="30"/>
      <c r="M67" s="30"/>
      <c r="N67" s="30"/>
      <c r="O67" s="30"/>
      <c r="P67" s="26">
        <f t="shared" si="7"/>
        <v>0</v>
      </c>
    </row>
    <row r="68" spans="1:19" s="12" customFormat="1" ht="30" x14ac:dyDescent="0.25">
      <c r="A68" s="19">
        <v>2</v>
      </c>
      <c r="B68" s="25" t="s">
        <v>86</v>
      </c>
      <c r="D68" s="34">
        <v>0</v>
      </c>
      <c r="E68" s="39"/>
      <c r="F68" s="30"/>
      <c r="G68" s="30"/>
      <c r="H68" s="30"/>
      <c r="I68" s="49"/>
      <c r="J68" s="30"/>
      <c r="K68" s="30"/>
      <c r="L68" s="30"/>
      <c r="M68" s="30"/>
      <c r="N68" s="30"/>
      <c r="O68" s="30"/>
      <c r="P68" s="26">
        <f t="shared" si="7"/>
        <v>0</v>
      </c>
    </row>
    <row r="69" spans="1:19" s="12" customFormat="1" x14ac:dyDescent="0.25">
      <c r="A69" s="19">
        <v>1</v>
      </c>
      <c r="B69" s="20" t="s">
        <v>87</v>
      </c>
      <c r="D69" s="41"/>
      <c r="E69" s="28">
        <f t="shared" ref="E69:I69" si="12">+E70+E71+E72</f>
        <v>0</v>
      </c>
      <c r="F69" s="28">
        <f t="shared" si="12"/>
        <v>0</v>
      </c>
      <c r="G69" s="28">
        <f t="shared" si="12"/>
        <v>0</v>
      </c>
      <c r="H69" s="28">
        <f t="shared" si="12"/>
        <v>0</v>
      </c>
      <c r="I69" s="28">
        <f t="shared" si="12"/>
        <v>0</v>
      </c>
      <c r="J69" s="28">
        <f>+J70+J71+J72</f>
        <v>0</v>
      </c>
      <c r="K69" s="28">
        <f t="shared" ref="K69:P69" si="13">+K70+K71+K72</f>
        <v>0</v>
      </c>
      <c r="L69" s="28">
        <f t="shared" si="13"/>
        <v>0</v>
      </c>
      <c r="M69" s="28">
        <f t="shared" si="13"/>
        <v>0</v>
      </c>
      <c r="N69" s="42">
        <v>0</v>
      </c>
      <c r="O69" s="42">
        <v>0</v>
      </c>
      <c r="P69" s="43">
        <f t="shared" si="13"/>
        <v>0</v>
      </c>
    </row>
    <row r="70" spans="1:19" s="12" customFormat="1" ht="30" x14ac:dyDescent="0.25">
      <c r="A70" s="19">
        <v>2</v>
      </c>
      <c r="B70" s="25" t="s">
        <v>88</v>
      </c>
      <c r="D70" s="34">
        <v>0</v>
      </c>
      <c r="E70" s="39"/>
      <c r="F70" s="30"/>
      <c r="G70" s="30"/>
      <c r="H70" s="30"/>
      <c r="I70" s="49"/>
      <c r="J70" s="30"/>
      <c r="K70" s="30"/>
      <c r="L70" s="30"/>
      <c r="M70" s="30"/>
      <c r="N70" s="30"/>
      <c r="O70" s="30"/>
      <c r="P70" s="26">
        <f t="shared" si="7"/>
        <v>0</v>
      </c>
    </row>
    <row r="71" spans="1:19" s="12" customFormat="1" ht="30" x14ac:dyDescent="0.25">
      <c r="A71" s="19">
        <v>2</v>
      </c>
      <c r="B71" s="25" t="s">
        <v>89</v>
      </c>
      <c r="D71" s="34">
        <v>0</v>
      </c>
      <c r="E71" s="39"/>
      <c r="F71" s="30"/>
      <c r="G71" s="30"/>
      <c r="H71" s="30"/>
      <c r="I71" s="49"/>
      <c r="J71" s="30"/>
      <c r="K71" s="30"/>
      <c r="L71" s="30"/>
      <c r="M71" s="30"/>
      <c r="N71" s="30"/>
      <c r="O71" s="30"/>
      <c r="P71" s="26">
        <f t="shared" si="7"/>
        <v>0</v>
      </c>
    </row>
    <row r="72" spans="1:19" s="12" customFormat="1" ht="30" x14ac:dyDescent="0.25">
      <c r="A72" s="19">
        <v>2</v>
      </c>
      <c r="B72" s="25" t="s">
        <v>90</v>
      </c>
      <c r="D72" s="34">
        <v>0</v>
      </c>
      <c r="E72" s="39"/>
      <c r="F72" s="30"/>
      <c r="G72" s="30"/>
      <c r="H72" s="30"/>
      <c r="I72" s="49"/>
      <c r="J72" s="30"/>
      <c r="K72" s="30"/>
      <c r="L72" s="30"/>
      <c r="M72" s="30"/>
      <c r="N72" s="30"/>
      <c r="O72" s="30"/>
      <c r="P72" s="26">
        <f t="shared" si="7"/>
        <v>0</v>
      </c>
    </row>
    <row r="73" spans="1:19" s="12" customFormat="1" x14ac:dyDescent="0.25">
      <c r="A73" s="19"/>
      <c r="B73" s="44" t="s">
        <v>91</v>
      </c>
      <c r="C73" s="45"/>
      <c r="D73" s="46">
        <f>+D9+D15+D25+D35+D51+D61+D66+D69</f>
        <v>3427866.46</v>
      </c>
      <c r="E73" s="46">
        <f t="shared" ref="E73:O73" si="14">+E9+E15+E25+E35+E51+E61+E66+E69</f>
        <v>3578057.75</v>
      </c>
      <c r="F73" s="46">
        <f t="shared" si="14"/>
        <v>13030903.949999999</v>
      </c>
      <c r="G73" s="46">
        <f t="shared" si="14"/>
        <v>5329249.38</v>
      </c>
      <c r="H73" s="46">
        <f t="shared" si="14"/>
        <v>4725906.3499999996</v>
      </c>
      <c r="I73" s="46">
        <f t="shared" si="14"/>
        <v>6307447</v>
      </c>
      <c r="J73" s="46">
        <f t="shared" si="14"/>
        <v>3172937.23</v>
      </c>
      <c r="K73" s="46">
        <f t="shared" si="14"/>
        <v>5185147.6899999995</v>
      </c>
      <c r="L73" s="46">
        <f t="shared" si="14"/>
        <v>5859704.7199999997</v>
      </c>
      <c r="M73" s="46">
        <f t="shared" si="14"/>
        <v>5553674.6299999999</v>
      </c>
      <c r="N73" s="46">
        <f t="shared" si="14"/>
        <v>9687143.5099999998</v>
      </c>
      <c r="O73" s="46">
        <f t="shared" si="14"/>
        <v>0</v>
      </c>
      <c r="P73" s="46">
        <f>+P9+P15+P25+P35+P51+P61+P66+P69</f>
        <v>65858038.670000002</v>
      </c>
    </row>
    <row r="74" spans="1:19" s="12" customFormat="1" x14ac:dyDescent="0.25">
      <c r="A74" s="19"/>
      <c r="B74" s="47"/>
      <c r="D74" s="48"/>
      <c r="E74" s="30"/>
      <c r="F74" s="30"/>
      <c r="G74" s="30"/>
      <c r="H74" s="30"/>
      <c r="I74" s="49"/>
      <c r="J74" s="49"/>
      <c r="K74" s="30" t="s">
        <v>69</v>
      </c>
      <c r="L74" s="30" t="s">
        <v>69</v>
      </c>
      <c r="M74" s="30"/>
      <c r="N74" s="30"/>
      <c r="O74" s="30"/>
      <c r="P74" s="30" t="s">
        <v>69</v>
      </c>
    </row>
    <row r="75" spans="1:19" s="12" customFormat="1" x14ac:dyDescent="0.25">
      <c r="A75" s="19"/>
      <c r="B75" s="50" t="s">
        <v>92</v>
      </c>
      <c r="C75" s="51"/>
      <c r="D75" s="51"/>
      <c r="E75" s="51"/>
      <c r="F75" s="51">
        <v>0</v>
      </c>
      <c r="G75" s="51"/>
      <c r="H75" s="51"/>
      <c r="I75" s="83"/>
      <c r="J75" s="51"/>
      <c r="K75" s="51"/>
      <c r="L75" s="51"/>
      <c r="M75" s="51"/>
      <c r="N75" s="51"/>
      <c r="O75" s="51"/>
      <c r="P75" s="51"/>
    </row>
    <row r="76" spans="1:19" s="12" customFormat="1" ht="30" x14ac:dyDescent="0.25">
      <c r="A76" s="19"/>
      <c r="B76" s="20" t="s">
        <v>93</v>
      </c>
      <c r="D76" s="31"/>
      <c r="E76" s="30"/>
      <c r="F76" s="30">
        <v>0</v>
      </c>
      <c r="G76" s="30"/>
      <c r="H76" s="30"/>
      <c r="I76" s="49"/>
      <c r="J76" s="30"/>
      <c r="K76" s="30"/>
      <c r="L76" s="30"/>
      <c r="M76" s="30"/>
      <c r="N76" s="51"/>
      <c r="O76" s="30"/>
      <c r="P76" s="30"/>
    </row>
    <row r="77" spans="1:19" ht="30" x14ac:dyDescent="0.25">
      <c r="A77" s="19"/>
      <c r="B77" s="52" t="s">
        <v>94</v>
      </c>
      <c r="D77" s="53"/>
      <c r="E77" s="54"/>
      <c r="F77" s="54"/>
      <c r="G77" s="54"/>
      <c r="H77" s="54"/>
      <c r="J77" s="54">
        <v>0</v>
      </c>
      <c r="K77" s="55"/>
      <c r="L77" s="54"/>
      <c r="M77" s="54"/>
      <c r="N77" s="56"/>
      <c r="O77" s="54"/>
      <c r="P77" s="54"/>
    </row>
    <row r="78" spans="1:19" ht="30" x14ac:dyDescent="0.25">
      <c r="A78" s="19"/>
      <c r="B78" s="52" t="s">
        <v>95</v>
      </c>
      <c r="D78" s="53"/>
      <c r="E78" s="54"/>
      <c r="F78" s="54"/>
      <c r="G78" s="54"/>
      <c r="H78" s="54"/>
      <c r="J78" s="54"/>
      <c r="K78" s="55"/>
      <c r="L78" s="54"/>
      <c r="M78" s="54"/>
      <c r="N78" s="54"/>
      <c r="O78" s="54"/>
      <c r="P78" s="54"/>
    </row>
    <row r="79" spans="1:19" x14ac:dyDescent="0.25">
      <c r="A79" s="19"/>
      <c r="B79" s="57" t="s">
        <v>96</v>
      </c>
      <c r="D79" s="58"/>
      <c r="E79" s="54"/>
      <c r="F79" s="54"/>
      <c r="G79" s="54"/>
      <c r="H79" s="54"/>
      <c r="J79" s="54"/>
      <c r="K79" s="55"/>
      <c r="L79" s="54"/>
      <c r="M79" s="54"/>
      <c r="N79" s="54"/>
      <c r="O79" s="54"/>
      <c r="P79" s="54"/>
    </row>
    <row r="80" spans="1:19" ht="30" x14ac:dyDescent="0.25">
      <c r="A80" s="19"/>
      <c r="B80" s="52" t="s">
        <v>97</v>
      </c>
      <c r="D80" s="53"/>
      <c r="E80" s="54"/>
      <c r="F80" s="54"/>
      <c r="G80" s="54"/>
      <c r="H80" s="54"/>
      <c r="J80" s="54"/>
      <c r="K80" s="55"/>
      <c r="L80" s="54"/>
      <c r="M80" s="54"/>
      <c r="N80" s="54"/>
      <c r="O80" s="54"/>
      <c r="P80" s="54"/>
    </row>
    <row r="81" spans="1:16" ht="30" x14ac:dyDescent="0.25">
      <c r="A81" s="19"/>
      <c r="B81" s="52" t="s">
        <v>98</v>
      </c>
      <c r="D81" s="53"/>
      <c r="E81" s="54"/>
      <c r="F81" s="54"/>
      <c r="G81" s="54"/>
      <c r="H81" s="54"/>
      <c r="J81" s="54"/>
      <c r="K81" s="55"/>
      <c r="L81" s="54"/>
      <c r="M81" s="54"/>
      <c r="N81" s="54"/>
      <c r="O81" s="54"/>
      <c r="P81" s="54"/>
    </row>
    <row r="82" spans="1:16" ht="30" x14ac:dyDescent="0.25">
      <c r="A82" s="19"/>
      <c r="B82" s="57" t="s">
        <v>99</v>
      </c>
      <c r="D82" s="58"/>
      <c r="E82" s="54"/>
      <c r="F82" s="54"/>
      <c r="G82" s="54"/>
      <c r="H82" s="54"/>
      <c r="J82" s="54"/>
      <c r="K82" s="55"/>
      <c r="L82" s="54"/>
      <c r="M82" s="54"/>
      <c r="N82" s="54"/>
      <c r="O82" s="54"/>
      <c r="P82" s="54"/>
    </row>
    <row r="83" spans="1:16" ht="30" x14ac:dyDescent="0.25">
      <c r="A83" s="19"/>
      <c r="B83" s="52" t="s">
        <v>100</v>
      </c>
      <c r="D83" s="53"/>
      <c r="E83" s="54"/>
      <c r="F83" s="54"/>
      <c r="G83" s="54"/>
      <c r="H83" s="54"/>
      <c r="J83" s="54"/>
      <c r="K83" s="55"/>
      <c r="L83" s="54"/>
      <c r="M83" s="54"/>
      <c r="N83" s="54"/>
      <c r="O83" s="54"/>
      <c r="P83" s="54"/>
    </row>
    <row r="84" spans="1:16" x14ac:dyDescent="0.25">
      <c r="A84" s="19"/>
      <c r="B84" s="59" t="s">
        <v>101</v>
      </c>
      <c r="C84" s="60"/>
      <c r="D84" s="61">
        <f>+D73</f>
        <v>3427866.46</v>
      </c>
      <c r="E84" s="61">
        <f>+E73</f>
        <v>3578057.75</v>
      </c>
      <c r="F84" s="61">
        <f>+F73</f>
        <v>13030903.949999999</v>
      </c>
      <c r="G84" s="61">
        <f t="shared" ref="G84:P84" si="15">+G73</f>
        <v>5329249.38</v>
      </c>
      <c r="H84" s="61">
        <f t="shared" si="15"/>
        <v>4725906.3499999996</v>
      </c>
      <c r="I84" s="61">
        <f>+I73</f>
        <v>6307447</v>
      </c>
      <c r="J84" s="61">
        <f t="shared" si="15"/>
        <v>3172937.23</v>
      </c>
      <c r="K84" s="61">
        <f>+K73</f>
        <v>5185147.6899999995</v>
      </c>
      <c r="L84" s="61">
        <f t="shared" si="15"/>
        <v>5859704.7199999997</v>
      </c>
      <c r="M84" s="61">
        <f t="shared" si="15"/>
        <v>5553674.6299999999</v>
      </c>
      <c r="N84" s="61">
        <f t="shared" si="15"/>
        <v>9687143.5099999998</v>
      </c>
      <c r="O84" s="61">
        <f t="shared" si="15"/>
        <v>0</v>
      </c>
      <c r="P84" s="61">
        <f t="shared" si="15"/>
        <v>65858038.670000002</v>
      </c>
    </row>
    <row r="85" spans="1:16" x14ac:dyDescent="0.25">
      <c r="A85" s="19"/>
      <c r="K85" s="62"/>
    </row>
    <row r="86" spans="1:16" ht="31.5" x14ac:dyDescent="0.25">
      <c r="B86" s="63" t="s">
        <v>102</v>
      </c>
      <c r="C86" s="64"/>
      <c r="D86" s="65"/>
      <c r="E86" s="65"/>
      <c r="F86" s="64"/>
      <c r="G86" s="64"/>
      <c r="H86" s="64"/>
      <c r="I86" s="84"/>
      <c r="J86" s="64"/>
      <c r="K86" s="66"/>
      <c r="L86" s="64"/>
      <c r="M86" s="64"/>
      <c r="N86" s="64"/>
      <c r="O86" s="64"/>
      <c r="P86" s="64"/>
    </row>
    <row r="87" spans="1:16" ht="18.75" x14ac:dyDescent="0.3">
      <c r="B87" s="3" t="s">
        <v>1</v>
      </c>
      <c r="N87" s="9"/>
    </row>
    <row r="88" spans="1:16" x14ac:dyDescent="0.25">
      <c r="B88" s="4" t="s">
        <v>3</v>
      </c>
      <c r="L88" s="9"/>
      <c r="M88" s="9"/>
    </row>
    <row r="89" spans="1:16" x14ac:dyDescent="0.25">
      <c r="B89" s="4" t="s">
        <v>4</v>
      </c>
      <c r="O89" s="9"/>
    </row>
    <row r="90" spans="1:16" x14ac:dyDescent="0.25">
      <c r="B90" s="4" t="s">
        <v>6</v>
      </c>
      <c r="N90" s="9"/>
    </row>
    <row r="91" spans="1:16" x14ac:dyDescent="0.25">
      <c r="B91" s="4" t="s">
        <v>8</v>
      </c>
      <c r="J91" s="67"/>
    </row>
    <row r="92" spans="1:16" x14ac:dyDescent="0.25">
      <c r="B92" s="4" t="s">
        <v>9</v>
      </c>
    </row>
    <row r="93" spans="1:16" x14ac:dyDescent="0.25">
      <c r="B93" s="4"/>
      <c r="D93" s="2" t="s">
        <v>103</v>
      </c>
      <c r="E93" s="2" t="s">
        <v>103</v>
      </c>
      <c r="F93" s="2" t="s">
        <v>103</v>
      </c>
      <c r="G93" s="2" t="s">
        <v>103</v>
      </c>
      <c r="H93" s="2" t="s">
        <v>103</v>
      </c>
      <c r="I93" s="78" t="s">
        <v>103</v>
      </c>
      <c r="J93" s="2" t="s">
        <v>103</v>
      </c>
      <c r="K93" s="8" t="s">
        <v>103</v>
      </c>
      <c r="L93" s="2" t="s">
        <v>103</v>
      </c>
      <c r="M93" s="2" t="s">
        <v>103</v>
      </c>
    </row>
    <row r="95" spans="1:16" x14ac:dyDescent="0.25">
      <c r="B95" s="2" t="s">
        <v>104</v>
      </c>
      <c r="M95" s="2" t="s">
        <v>105</v>
      </c>
    </row>
    <row r="99" spans="2:16" x14ac:dyDescent="0.25">
      <c r="B99" s="2" t="s">
        <v>106</v>
      </c>
      <c r="D99" s="2" t="s">
        <v>103</v>
      </c>
      <c r="M99" s="2" t="s">
        <v>107</v>
      </c>
    </row>
    <row r="100" spans="2:16" x14ac:dyDescent="0.25">
      <c r="B100" s="68" t="s">
        <v>108</v>
      </c>
      <c r="M100" s="68" t="s">
        <v>121</v>
      </c>
    </row>
    <row r="101" spans="2:16" x14ac:dyDescent="0.25">
      <c r="B101" s="2" t="s">
        <v>109</v>
      </c>
      <c r="M101" s="2" t="s">
        <v>110</v>
      </c>
    </row>
    <row r="102" spans="2:16" x14ac:dyDescent="0.25">
      <c r="B102" s="2" t="s">
        <v>120</v>
      </c>
      <c r="H102" s="2" t="s">
        <v>119</v>
      </c>
    </row>
    <row r="103" spans="2:16" x14ac:dyDescent="0.25">
      <c r="B103" s="2" t="s">
        <v>111</v>
      </c>
    </row>
    <row r="104" spans="2:16" x14ac:dyDescent="0.25">
      <c r="B104" s="2" t="s">
        <v>112</v>
      </c>
    </row>
    <row r="105" spans="2:16" x14ac:dyDescent="0.25">
      <c r="B105" s="2" t="s">
        <v>113</v>
      </c>
      <c r="G105" s="2" t="s">
        <v>118</v>
      </c>
    </row>
    <row r="106" spans="2:16" x14ac:dyDescent="0.25">
      <c r="B106" s="68" t="s">
        <v>114</v>
      </c>
      <c r="H106" s="68" t="s">
        <v>117</v>
      </c>
    </row>
    <row r="107" spans="2:16" x14ac:dyDescent="0.25">
      <c r="B107" s="2" t="s">
        <v>115</v>
      </c>
      <c r="H107" s="2" t="s">
        <v>116</v>
      </c>
    </row>
    <row r="108" spans="2:16" s="69" customFormat="1" x14ac:dyDescent="0.25">
      <c r="D108" s="70">
        <f t="shared" ref="D108:N108" si="16">IF(AND(E84&gt;0,D84&gt;=1),1,2)</f>
        <v>1</v>
      </c>
      <c r="E108" s="70">
        <f t="shared" si="16"/>
        <v>1</v>
      </c>
      <c r="F108" s="70">
        <f t="shared" si="16"/>
        <v>1</v>
      </c>
      <c r="G108" s="70">
        <f t="shared" si="16"/>
        <v>1</v>
      </c>
      <c r="H108" s="70">
        <f t="shared" si="16"/>
        <v>1</v>
      </c>
      <c r="I108" s="85">
        <f t="shared" si="16"/>
        <v>1</v>
      </c>
      <c r="J108" s="70">
        <f t="shared" si="16"/>
        <v>1</v>
      </c>
      <c r="K108" s="70">
        <f t="shared" si="16"/>
        <v>1</v>
      </c>
      <c r="L108" s="70">
        <f t="shared" si="16"/>
        <v>1</v>
      </c>
      <c r="M108" s="70">
        <f t="shared" si="16"/>
        <v>1</v>
      </c>
      <c r="N108" s="70">
        <f t="shared" si="16"/>
        <v>2</v>
      </c>
      <c r="O108" s="70">
        <f>IF(N84&gt;=1,2,1)</f>
        <v>2</v>
      </c>
      <c r="P108" s="71">
        <v>-16362603.73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del mes.Luìs  </vt:lpstr>
      <vt:lpstr>'Ejecución del mes.Luìs  '!Área_de_impresión</vt:lpstr>
      <vt:lpstr>'Ejecución del mes.Luìs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Martinez</cp:lastModifiedBy>
  <cp:lastPrinted>2023-11-13T14:39:23Z</cp:lastPrinted>
  <dcterms:created xsi:type="dcterms:W3CDTF">2023-01-10T02:04:46Z</dcterms:created>
  <dcterms:modified xsi:type="dcterms:W3CDTF">2023-12-12T19:50:34Z</dcterms:modified>
</cp:coreProperties>
</file>