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769150AE-9F81-4777-9F5C-9D7F1B01481B}" xr6:coauthVersionLast="47" xr6:coauthVersionMax="47" xr10:uidLastSave="{00000000-0000-0000-0000-000000000000}"/>
  <bookViews>
    <workbookView xWindow="-120" yWindow="-120" windowWidth="29040" windowHeight="15840" xr2:uid="{76322977-B0AC-42A1-9508-5290569CFBA8}"/>
  </bookViews>
  <sheets>
    <sheet name="Ejecución del mes.Luìs  " sheetId="11" r:id="rId1"/>
    <sheet name="Plantilla Ejecución Julio.Luìs " sheetId="5" state="hidden" r:id="rId2"/>
    <sheet name="Hoja1" sheetId="1" r:id="rId3"/>
  </sheets>
  <externalReferences>
    <externalReference r:id="rId4"/>
    <externalReference r:id="rId5"/>
  </externalReferences>
  <definedNames>
    <definedName name="_xlnm._FilterDatabase" localSheetId="0" hidden="1">'Ejecución del mes.Luìs  '!$A$7:$AC$84</definedName>
    <definedName name="_xlnm._FilterDatabase" localSheetId="1" hidden="1">'Plantilla Ejecución Julio.Luìs '!$A$7:$AC$84</definedName>
    <definedName name="_xlnm.Print_Area" localSheetId="0">'Ejecución del mes.Luìs  '!$B$1:$Q$107</definedName>
    <definedName name="_xlnm.Print_Area" localSheetId="1">'Plantilla Ejecución Julio.Luìs '!$B$1:$Q$107</definedName>
    <definedName name="_xlnm.Print_Titles" localSheetId="0">'Ejecución del mes.Luìs  '!$B:$C,'Ejecución del mes.Luìs  '!$1:$7</definedName>
    <definedName name="_xlnm.Print_Titles" localSheetId="1">'Plantilla Ejecución Julio.Luìs '!$B:$C,'Plantilla Ejecución Julio.Luìs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" i="11" l="1"/>
  <c r="W8" i="11"/>
  <c r="AC8" i="11"/>
  <c r="D9" i="11"/>
  <c r="E9" i="11"/>
  <c r="F9" i="11"/>
  <c r="G9" i="11"/>
  <c r="H9" i="11"/>
  <c r="I9" i="11"/>
  <c r="J9" i="11"/>
  <c r="K9" i="11"/>
  <c r="L9" i="11"/>
  <c r="M9" i="11"/>
  <c r="N9" i="11"/>
  <c r="O9" i="11"/>
  <c r="P10" i="11"/>
  <c r="P9" i="11" s="1"/>
  <c r="P11" i="11"/>
  <c r="P12" i="11"/>
  <c r="P13" i="11"/>
  <c r="P14" i="11"/>
  <c r="D15" i="11"/>
  <c r="D73" i="11" s="1"/>
  <c r="D84" i="11" s="1"/>
  <c r="D108" i="11" s="1"/>
  <c r="E15" i="11"/>
  <c r="F15" i="11"/>
  <c r="G15" i="11"/>
  <c r="H15" i="11"/>
  <c r="H73" i="11" s="1"/>
  <c r="H84" i="11" s="1"/>
  <c r="I15" i="11"/>
  <c r="J15" i="11"/>
  <c r="K15" i="11"/>
  <c r="L15" i="11"/>
  <c r="L73" i="11" s="1"/>
  <c r="L84" i="11" s="1"/>
  <c r="M15" i="11"/>
  <c r="N15" i="11"/>
  <c r="O15" i="11"/>
  <c r="P16" i="11"/>
  <c r="P17" i="11"/>
  <c r="P18" i="11"/>
  <c r="P19" i="11"/>
  <c r="P15" i="11" s="1"/>
  <c r="P20" i="11"/>
  <c r="P21" i="11"/>
  <c r="P22" i="11"/>
  <c r="P23" i="11"/>
  <c r="P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6" i="11"/>
  <c r="P25" i="11" s="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D43" i="11"/>
  <c r="P43" i="11" s="1"/>
  <c r="P44" i="11"/>
  <c r="P45" i="11"/>
  <c r="P46" i="11"/>
  <c r="P47" i="11"/>
  <c r="P48" i="11"/>
  <c r="P49" i="11"/>
  <c r="P50" i="11"/>
  <c r="D51" i="11"/>
  <c r="E51" i="11"/>
  <c r="F51" i="11"/>
  <c r="G51" i="11"/>
  <c r="G73" i="11" s="1"/>
  <c r="G84" i="11" s="1"/>
  <c r="H51" i="11"/>
  <c r="I51" i="11"/>
  <c r="J51" i="11"/>
  <c r="K51" i="11"/>
  <c r="K73" i="11" s="1"/>
  <c r="K84" i="11" s="1"/>
  <c r="L51" i="11"/>
  <c r="M51" i="11"/>
  <c r="N51" i="11"/>
  <c r="O51" i="11"/>
  <c r="O73" i="11" s="1"/>
  <c r="O84" i="11" s="1"/>
  <c r="P52" i="11"/>
  <c r="P53" i="11"/>
  <c r="P54" i="11"/>
  <c r="P51" i="11" s="1"/>
  <c r="P55" i="11"/>
  <c r="P56" i="11"/>
  <c r="P57" i="11"/>
  <c r="P58" i="11"/>
  <c r="P59" i="11"/>
  <c r="P60" i="11"/>
  <c r="P61" i="11"/>
  <c r="P62" i="11"/>
  <c r="P63" i="11"/>
  <c r="P64" i="11"/>
  <c r="P65" i="11"/>
  <c r="D66" i="11"/>
  <c r="E66" i="11"/>
  <c r="F66" i="11"/>
  <c r="G66" i="11"/>
  <c r="H66" i="11"/>
  <c r="I66" i="11"/>
  <c r="J66" i="11"/>
  <c r="K66" i="11"/>
  <c r="L66" i="11"/>
  <c r="M66" i="11"/>
  <c r="P67" i="11"/>
  <c r="P66" i="11" s="1"/>
  <c r="P68" i="11"/>
  <c r="E69" i="11"/>
  <c r="F69" i="11"/>
  <c r="G69" i="11"/>
  <c r="H69" i="11"/>
  <c r="I69" i="11"/>
  <c r="J69" i="11"/>
  <c r="K69" i="11"/>
  <c r="L69" i="11"/>
  <c r="M69" i="11"/>
  <c r="P70" i="11"/>
  <c r="P71" i="11"/>
  <c r="P69" i="11" s="1"/>
  <c r="P72" i="11"/>
  <c r="E73" i="11"/>
  <c r="F73" i="11"/>
  <c r="F84" i="11" s="1"/>
  <c r="E108" i="11" s="1"/>
  <c r="I73" i="11"/>
  <c r="J73" i="11"/>
  <c r="J84" i="11" s="1"/>
  <c r="I108" i="11" s="1"/>
  <c r="M73" i="11"/>
  <c r="N73" i="11"/>
  <c r="N84" i="11" s="1"/>
  <c r="E84" i="11"/>
  <c r="I84" i="11"/>
  <c r="M84" i="11"/>
  <c r="P72" i="5"/>
  <c r="P71" i="5"/>
  <c r="P70" i="5"/>
  <c r="M69" i="5"/>
  <c r="L69" i="5"/>
  <c r="K69" i="5"/>
  <c r="J69" i="5"/>
  <c r="I69" i="5"/>
  <c r="H69" i="5"/>
  <c r="G69" i="5"/>
  <c r="F69" i="5"/>
  <c r="E69" i="5"/>
  <c r="P69" i="5"/>
  <c r="P68" i="5"/>
  <c r="P66" i="5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P14" i="5"/>
  <c r="P13" i="5"/>
  <c r="P12" i="5"/>
  <c r="P11" i="5"/>
  <c r="P10" i="5"/>
  <c r="P9" i="5"/>
  <c r="P73" i="5"/>
  <c r="P84" i="5"/>
  <c r="P87" i="5"/>
  <c r="O9" i="5"/>
  <c r="O73" i="5"/>
  <c r="O84" i="5"/>
  <c r="N108" i="5"/>
  <c r="N9" i="5"/>
  <c r="N73" i="5"/>
  <c r="N84" i="5"/>
  <c r="M9" i="5"/>
  <c r="M73" i="5"/>
  <c r="M84" i="5"/>
  <c r="L9" i="5"/>
  <c r="L73" i="5"/>
  <c r="L84" i="5"/>
  <c r="K9" i="5"/>
  <c r="K73" i="5"/>
  <c r="K84" i="5"/>
  <c r="J108" i="5"/>
  <c r="J9" i="5"/>
  <c r="J73" i="5"/>
  <c r="J84" i="5"/>
  <c r="I9" i="5"/>
  <c r="I73" i="5"/>
  <c r="I84" i="5"/>
  <c r="H9" i="5"/>
  <c r="H73" i="5"/>
  <c r="H84" i="5"/>
  <c r="G9" i="5"/>
  <c r="G73" i="5"/>
  <c r="G84" i="5"/>
  <c r="F108" i="5"/>
  <c r="F9" i="5"/>
  <c r="F73" i="5"/>
  <c r="F84" i="5"/>
  <c r="E9" i="5"/>
  <c r="E73" i="5"/>
  <c r="E84" i="5"/>
  <c r="D9" i="5"/>
  <c r="D73" i="5"/>
  <c r="D84" i="5"/>
  <c r="AC8" i="5"/>
  <c r="V8" i="5"/>
  <c r="D108" i="5"/>
  <c r="J4" i="5"/>
  <c r="H108" i="5"/>
  <c r="L108" i="5"/>
  <c r="G108" i="5"/>
  <c r="K108" i="5"/>
  <c r="E108" i="5"/>
  <c r="I108" i="5"/>
  <c r="O108" i="5"/>
  <c r="M108" i="5"/>
  <c r="W8" i="5"/>
  <c r="X8" i="5"/>
  <c r="Y8" i="5"/>
  <c r="Z8" i="5"/>
  <c r="AA8" i="5"/>
  <c r="AB7" i="5"/>
  <c r="AC7" i="5"/>
  <c r="M108" i="11" l="1"/>
  <c r="O108" i="11"/>
  <c r="N108" i="11"/>
  <c r="J108" i="11"/>
  <c r="F108" i="11"/>
  <c r="P73" i="11"/>
  <c r="P84" i="11" s="1"/>
  <c r="P108" i="11" s="1"/>
  <c r="L108" i="11"/>
  <c r="K108" i="11"/>
  <c r="H108" i="11"/>
  <c r="G108" i="11"/>
  <c r="X8" i="11"/>
  <c r="Y8" i="11" s="1"/>
  <c r="Z8" i="11" s="1"/>
  <c r="AA8" i="11" s="1"/>
  <c r="AB7" i="11" l="1"/>
  <c r="AC7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Tortosa</author>
  </authors>
  <commentList>
    <comment ref="C8" authorId="0" shapeId="0" xr:uid="{06D43B66-2E1E-4EC2-A37C-0A63C7406FE7}">
      <text>
        <r>
          <rPr>
            <b/>
            <sz val="9"/>
            <color indexed="81"/>
            <rFont val="Tahoma"/>
            <family val="2"/>
          </rPr>
          <t>Silvia Tortosa:</t>
        </r>
        <r>
          <rPr>
            <sz val="9"/>
            <color indexed="81"/>
            <rFont val="Tahoma"/>
            <family val="2"/>
          </rPr>
          <t xml:space="preserve">
Copiar ejecución del mes de la hoja "plantilla  Ejecución mes" y luego pegar (1-2-3) enla columna del mes que corresponde.</t>
        </r>
      </text>
    </comment>
  </commentList>
</comments>
</file>

<file path=xl/sharedStrings.xml><?xml version="1.0" encoding="utf-8"?>
<sst xmlns="http://schemas.openxmlformats.org/spreadsheetml/2006/main" count="290" uniqueCount="128">
  <si>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</si>
  <si>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</si>
  <si>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</si>
  <si>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</si>
  <si>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</si>
  <si>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</si>
  <si>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</si>
  <si>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</si>
  <si>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</si>
  <si>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</si>
  <si>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</si>
  <si>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</si>
  <si>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</si>
  <si>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</si>
  <si>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</si>
  <si>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</si>
  <si>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</si>
  <si>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</si>
  <si>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</si>
  <si>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</si>
  <si>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</si>
  <si>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</si>
  <si>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</si>
  <si>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</si>
  <si>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</si>
  <si>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</si>
  <si>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</si>
  <si>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</si>
  <si>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</si>
  <si>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</si>
  <si>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</si>
  <si>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</si>
  <si>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</si>
  <si>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</si>
  <si>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</si>
  <si>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</si>
  <si>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</si>
  <si>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</si>
  <si>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</si>
  <si>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</si>
  <si>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</si>
  <si>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</si>
  <si>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</si>
  <si>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</si>
  <si>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</si>
  <si>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</si>
  <si>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</si>
  <si>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</si>
  <si>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</si>
  <si>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</si>
  <si>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</si>
  <si>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</si>
  <si>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</si>
  <si>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</si>
  <si>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</si>
  <si>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</si>
  <si>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</si>
  <si>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</si>
  <si>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</si>
  <si>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</si>
  <si>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</si>
  <si>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</si>
  <si>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</si>
  <si>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</si>
  <si>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</si>
  <si>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</si>
  <si>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</si>
  <si>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</si>
  <si>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</si>
  <si>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</si>
  <si>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</si>
  <si>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</si>
  <si>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</si>
  <si>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</si>
  <si>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</si>
  <si>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</si>
  <si>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</si>
  <si>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</si>
  <si>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</si>
  <si>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</si>
  <si>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</si>
  <si>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</si>
  <si>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</si>
  <si>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</si>
  <si>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</si>
  <si>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</si>
  <si>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</si>
  <si>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</si>
  <si>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</si>
  <si>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</si>
  <si>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</si>
  <si>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</si>
  <si>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</si>
  <si>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</si>
  <si>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</si>
  <si>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</si>
  <si>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</si>
  <si>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</si>
  <si>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</si>
  <si>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</si>
  <si>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</si>
  <si>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</si>
  <si>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</si>
  <si>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</si>
  <si>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</si>
  <si>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</si>
  <si>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</si>
  <si>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</si>
  <si>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</si>
  <si>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</si>
  <si>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</si>
  <si>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</si>
  <si>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</si>
  <si>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</si>
  <si>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</si>
  <si>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</si>
  <si>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</si>
  <si>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</si>
  <si>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</si>
  <si>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</si>
  <si>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</si>
  <si>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</si>
  <si>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</si>
  <si>
    <t xml:space="preserve">        Lic. Mayra Martínez Romero</t>
  </si>
  <si>
    <t xml:space="preserve">                                                                                                                                                                       </t>
  </si>
  <si>
    <t xml:space="preserve">            Autorizado por:</t>
  </si>
  <si>
    <t xml:space="preserve">             ________________________________________</t>
  </si>
  <si>
    <t>Dra. Ana María Barcelo Larocca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</si>
</sst>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5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6" xfId="1" applyNumberFormat="1" applyFont="1" applyBorder="1" applyAlignment="1" applyProtection="1">
      <alignment vertical="center" wrapText="1"/>
      <protection locked="0"/>
    </xf>
    <xf numFmtId="164" fontId="8" fillId="0" borderId="6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6" xfId="0" applyNumberFormat="1" applyFont="1" applyBorder="1" applyAlignment="1" applyProtection="1">
      <alignment vertical="center" wrapText="1"/>
      <protection hidden="1"/>
    </xf>
    <xf numFmtId="164" fontId="8" fillId="0" borderId="6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0" borderId="9" xfId="1" applyNumberFormat="1" applyFont="1" applyBorder="1" applyProtection="1">
      <protection hidden="1"/>
    </xf>
    <xf numFmtId="164" fontId="8" fillId="0" borderId="10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6" xfId="1" applyNumberFormat="1" applyFont="1" applyBorder="1" applyAlignment="1" applyProtection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 wrapText="1"/>
    </xf>
    <xf numFmtId="164" fontId="9" fillId="0" borderId="9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164" fontId="3" fillId="0" borderId="2" xfId="0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3" fontId="8" fillId="0" borderId="0" xfId="0" applyNumberFormat="1" applyFont="1"/>
    <xf numFmtId="43" fontId="0" fillId="0" borderId="0" xfId="1" applyFont="1" applyProtection="1"/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9" fillId="0" borderId="6" xfId="0" applyNumberFormat="1" applyFont="1" applyBorder="1" applyAlignment="1">
      <alignment vertical="center" wrapText="1"/>
    </xf>
    <xf numFmtId="164" fontId="8" fillId="0" borderId="10" xfId="1" applyNumberFormat="1" applyFont="1" applyBorder="1" applyProtection="1">
      <protection locked="0"/>
    </xf>
    <xf numFmtId="164" fontId="8" fillId="0" borderId="9" xfId="1" applyNumberFormat="1" applyFont="1" applyBorder="1" applyProtection="1"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164" fontId="13" fillId="0" borderId="0" xfId="0" applyNumberFormat="1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42440942-B832-4994-80F1-DAFD0A80EEBD}"/>
            </a:ext>
          </a:extLst>
        </xdr:cNvPr>
        <xdr:cNvSpPr/>
      </xdr:nvSpPr>
      <xdr:spPr>
        <a:xfrm>
          <a:off x="1124465" y="200197"/>
          <a:ext cx="90241" cy="572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96212</xdr:colOff>
      <xdr:row>0</xdr:row>
      <xdr:rowOff>239570</xdr:rowOff>
    </xdr:from>
    <xdr:ext cx="1457009" cy="758150"/>
    <xdr:pic>
      <xdr:nvPicPr>
        <xdr:cNvPr id="3" name="Picture 1">
          <a:extLst>
            <a:ext uri="{FF2B5EF4-FFF2-40B4-BE49-F238E27FC236}">
              <a16:creationId xmlns:a16="http://schemas.microsoft.com/office/drawing/2014/main" id="{7472A73A-4C20-4943-90E1-62203564E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12" y="191945"/>
          <a:ext cx="1457009" cy="75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D53A24B-17D8-4744-90C5-7ACD97A8E283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14B4D5D-AE29-4D9F-BCF0-D0188A3DF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Plantilla Ejecución mes.Luìs"/>
      <sheetName val="Ejecución 2022"/>
      <sheetName val="1.Balance.Luís"/>
    </sheetNames>
    <sheetDataSet>
      <sheetData sheetId="0"/>
      <sheetData sheetId="1"/>
      <sheetData sheetId="2"/>
      <sheetData sheetId="3">
        <row r="245">
          <cell r="V245">
            <v>28282792.850000001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1.Balance.Luís"/>
      <sheetName val="Ejecución del mes.Luìs "/>
      <sheetName val="Ejecución 2022"/>
    </sheetNames>
    <sheetDataSet>
      <sheetData sheetId="0"/>
      <sheetData sheetId="1">
        <row r="73">
          <cell r="P73">
            <v>53846940.250000007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5A61-877A-43A2-97B4-B1628CD7DF40}">
  <dimension ref="A1:AC108"/>
  <sheetViews>
    <sheetView showGridLines="0" tabSelected="1" view="pageBreakPreview" zoomScale="90" zoomScaleNormal="110" zoomScaleSheetLayoutView="90" workbookViewId="0">
      <pane xSplit="3" ySplit="9" topLeftCell="D81" activePane="bottomRight" state="frozen"/>
      <selection pane="topRight" activeCell="C1" sqref="C1"/>
      <selection pane="bottomLeft" activeCell="A10" sqref="A10"/>
      <selection pane="bottomRight" activeCell="M93" sqref="M93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92" t="s">
        <v>122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R1" s="10" t="s">
        <v>23</v>
      </c>
    </row>
    <row r="2" spans="1:29" ht="18.75" x14ac:dyDescent="0.25">
      <c r="B2" s="92" t="s">
        <v>121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R2" s="7" t="s">
        <v>22</v>
      </c>
    </row>
    <row r="3" spans="1:29" ht="18.75" x14ac:dyDescent="0.25">
      <c r="B3" s="92" t="s">
        <v>120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3" t="s">
        <v>104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93" t="s">
        <v>117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84">
        <f>SUM(T8:AB8)</f>
        <v>11.029108875781253</v>
      </c>
      <c r="AC7" s="84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85">
        <f>+U8*1.05</f>
        <v>1.1025</v>
      </c>
      <c r="W8" s="85">
        <f>+V8*1.05</f>
        <v>1.1576250000000001</v>
      </c>
      <c r="X8" s="85">
        <f>+W8*1.05</f>
        <v>1.2155062500000002</v>
      </c>
      <c r="Y8" s="85">
        <f>+X8*1.05</f>
        <v>1.2762815625000004</v>
      </c>
      <c r="Z8" s="85">
        <f>+Y8*1.05</f>
        <v>1.3400956406250004</v>
      </c>
      <c r="AA8" s="85">
        <f>+Z8*1.05</f>
        <v>1.4071004226562505</v>
      </c>
      <c r="AB8" s="71">
        <v>1.48</v>
      </c>
      <c r="AC8" s="85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>SUM(E10:E14)</f>
        <v>2912898</v>
      </c>
      <c r="F9" s="67">
        <f>SUM(F10:F14)</f>
        <v>2869523.9499999997</v>
      </c>
      <c r="G9" s="67">
        <f>SUM(G10:G14)</f>
        <v>3220880.09</v>
      </c>
      <c r="H9" s="67">
        <f>SUM(H10:H14)</f>
        <v>3256450.08</v>
      </c>
      <c r="I9" s="67">
        <f>SUM(I10:I14)</f>
        <v>3969190.46</v>
      </c>
      <c r="J9" s="67">
        <f>SUM(J10:J14)</f>
        <v>2982675.6</v>
      </c>
      <c r="K9" s="67">
        <f>SUM(K10:K14)</f>
        <v>2977893.4</v>
      </c>
      <c r="L9" s="67">
        <f>SUM(L10:L14)</f>
        <v>2899726.3899999997</v>
      </c>
      <c r="M9" s="67">
        <f>SUM(M10:M14)</f>
        <v>2891678.79</v>
      </c>
      <c r="N9" s="67">
        <f>SUM(N10:N14)</f>
        <v>8240609.3899999997</v>
      </c>
      <c r="O9" s="67">
        <f>SUM(O10:O14)</f>
        <v>0</v>
      </c>
      <c r="P9" s="66">
        <f>SUM(P10:P14)</f>
        <v>39079485.350000009</v>
      </c>
      <c r="T9" s="65"/>
    </row>
    <row r="10" spans="1:29" s="26" customFormat="1" x14ac:dyDescent="0.25">
      <c r="A10" s="16">
        <v>2</v>
      </c>
      <c r="B10" s="43" t="s">
        <v>99</v>
      </c>
      <c r="D10" s="48">
        <v>2443267.62</v>
      </c>
      <c r="E10" s="41">
        <v>2491116.12</v>
      </c>
      <c r="F10" s="41">
        <v>2416116.12</v>
      </c>
      <c r="G10" s="41">
        <v>2734770.28</v>
      </c>
      <c r="H10" s="41">
        <v>2768630.85</v>
      </c>
      <c r="I10" s="41">
        <v>2632618.7799999998</v>
      </c>
      <c r="J10" s="41">
        <v>2530467.2799999998</v>
      </c>
      <c r="K10" s="41">
        <v>2530467.2799999998</v>
      </c>
      <c r="L10" s="41">
        <v>2455467.2799999998</v>
      </c>
      <c r="M10" s="41">
        <v>2455467.2799999998</v>
      </c>
      <c r="N10" s="41">
        <v>5242853.59</v>
      </c>
      <c r="O10" s="41">
        <v>0</v>
      </c>
      <c r="P10" s="40">
        <f>SUM(D10:O10)</f>
        <v>30701242.480000004</v>
      </c>
    </row>
    <row r="11" spans="1:29" s="26" customFormat="1" x14ac:dyDescent="0.25">
      <c r="A11" s="16">
        <v>2</v>
      </c>
      <c r="B11" s="43" t="s">
        <v>98</v>
      </c>
      <c r="D11" s="48">
        <v>56250</v>
      </c>
      <c r="E11" s="41">
        <v>56250</v>
      </c>
      <c r="F11" s="41">
        <v>96250</v>
      </c>
      <c r="G11" s="41">
        <v>76250</v>
      </c>
      <c r="H11" s="41">
        <v>76250</v>
      </c>
      <c r="I11" s="41">
        <v>945720.31999999995</v>
      </c>
      <c r="J11" s="41">
        <v>76250</v>
      </c>
      <c r="K11" s="41">
        <v>76250</v>
      </c>
      <c r="L11" s="41">
        <v>76250</v>
      </c>
      <c r="M11" s="41">
        <v>76250</v>
      </c>
      <c r="N11" s="41">
        <v>2613516.75</v>
      </c>
      <c r="O11" s="41">
        <v>0</v>
      </c>
      <c r="P11" s="40">
        <f>SUM(D11:O11)</f>
        <v>4225487.07</v>
      </c>
    </row>
    <row r="12" spans="1:29" s="26" customFormat="1" ht="30" x14ac:dyDescent="0.25">
      <c r="A12" s="16">
        <v>2</v>
      </c>
      <c r="B12" s="43" t="s">
        <v>97</v>
      </c>
      <c r="D12" s="48">
        <v>0</v>
      </c>
      <c r="E12" s="41">
        <v>0</v>
      </c>
      <c r="F12" s="41">
        <v>2089.0500000000002</v>
      </c>
      <c r="G12" s="41">
        <v>8053.5</v>
      </c>
      <c r="H12" s="41">
        <v>5469.3</v>
      </c>
      <c r="I12" s="41">
        <v>3144.7</v>
      </c>
      <c r="J12" s="41">
        <v>4782.2</v>
      </c>
      <c r="K12" s="41">
        <v>0</v>
      </c>
      <c r="L12" s="41">
        <v>8047.6</v>
      </c>
      <c r="M12" s="41">
        <v>0</v>
      </c>
      <c r="N12" s="41">
        <v>0</v>
      </c>
      <c r="O12" s="41">
        <v>0</v>
      </c>
      <c r="P12" s="40">
        <f>SUM(D12:O12)</f>
        <v>31586.35</v>
      </c>
    </row>
    <row r="13" spans="1:29" s="26" customFormat="1" ht="30" x14ac:dyDescent="0.25">
      <c r="A13" s="16">
        <v>2</v>
      </c>
      <c r="B13" s="43" t="s">
        <v>96</v>
      </c>
      <c r="D13" s="48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0">
        <f>SUM(D13:O13)</f>
        <v>0</v>
      </c>
    </row>
    <row r="14" spans="1:29" s="26" customFormat="1" ht="30" x14ac:dyDescent="0.25">
      <c r="A14" s="16">
        <v>2</v>
      </c>
      <c r="B14" s="43" t="s">
        <v>95</v>
      </c>
      <c r="D14" s="48">
        <v>358441.58</v>
      </c>
      <c r="E14" s="86">
        <v>365531.88</v>
      </c>
      <c r="F14" s="86">
        <v>355068.77999999997</v>
      </c>
      <c r="G14" s="86">
        <v>401806.31</v>
      </c>
      <c r="H14" s="86">
        <v>406099.93</v>
      </c>
      <c r="I14" s="86">
        <v>387706.66000000003</v>
      </c>
      <c r="J14" s="86">
        <v>371176.12000000005</v>
      </c>
      <c r="K14" s="86">
        <v>371176.12000000005</v>
      </c>
      <c r="L14" s="86">
        <v>359961.51</v>
      </c>
      <c r="M14" s="86">
        <v>359961.51</v>
      </c>
      <c r="N14" s="86">
        <v>384239.05</v>
      </c>
      <c r="O14" s="86">
        <v>0</v>
      </c>
      <c r="P14" s="40">
        <f>SUM(D14:O14)</f>
        <v>4121169.45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>SUM(E16:E24)</f>
        <v>233847.91</v>
      </c>
      <c r="F15" s="61">
        <f>SUM(F16:F24)</f>
        <v>366299.75</v>
      </c>
      <c r="G15" s="61">
        <f>SUM(G16:G24)</f>
        <v>505642.89</v>
      </c>
      <c r="H15" s="61">
        <f>SUM(H16:H24)</f>
        <v>408314.81999999995</v>
      </c>
      <c r="I15" s="61">
        <f>SUM(I16:I24)</f>
        <v>1114132.0899999999</v>
      </c>
      <c r="J15" s="61">
        <f>SUM(J16:J24)</f>
        <v>2286497.15</v>
      </c>
      <c r="K15" s="61">
        <f>SUM(K16:K24)</f>
        <v>584118.17000000004</v>
      </c>
      <c r="L15" s="61">
        <f>SUM(L16:L24)</f>
        <v>2256857.7600000002</v>
      </c>
      <c r="M15" s="61">
        <f>SUM(M16:M24)</f>
        <v>1970238.3299999998</v>
      </c>
      <c r="N15" s="61">
        <f>SUM(N16:N24)</f>
        <v>1846781.08</v>
      </c>
      <c r="O15" s="61">
        <f>SUM(O16:O24)</f>
        <v>0</v>
      </c>
      <c r="P15" s="61">
        <f>SUM(P16:P24)</f>
        <v>11669728.630000001</v>
      </c>
    </row>
    <row r="16" spans="1:29" s="26" customFormat="1" x14ac:dyDescent="0.25">
      <c r="A16" s="16">
        <v>2</v>
      </c>
      <c r="B16" s="43" t="s">
        <v>93</v>
      </c>
      <c r="D16" s="48">
        <v>96998.68</v>
      </c>
      <c r="E16" s="41">
        <v>179161.67</v>
      </c>
      <c r="F16" s="41">
        <v>144716.17000000001</v>
      </c>
      <c r="G16" s="41">
        <v>146498.88999999998</v>
      </c>
      <c r="H16" s="41">
        <v>98393.61</v>
      </c>
      <c r="I16" s="41">
        <v>206389.72</v>
      </c>
      <c r="J16" s="41">
        <v>159023.59000000003</v>
      </c>
      <c r="K16" s="41">
        <v>103097.23000000001</v>
      </c>
      <c r="L16" s="41">
        <v>147474.69</v>
      </c>
      <c r="M16" s="41">
        <v>151667.98000000001</v>
      </c>
      <c r="N16" s="41">
        <v>220284.04</v>
      </c>
      <c r="O16" s="41">
        <v>0</v>
      </c>
      <c r="P16" s="40">
        <f>SUM(D16:O16)</f>
        <v>1653706.27</v>
      </c>
    </row>
    <row r="17" spans="1:16" s="26" customFormat="1" ht="30" x14ac:dyDescent="0.25">
      <c r="A17" s="16">
        <v>2</v>
      </c>
      <c r="B17" s="43" t="s">
        <v>92</v>
      </c>
      <c r="D17" s="48">
        <v>0</v>
      </c>
      <c r="E17" s="41">
        <v>0</v>
      </c>
      <c r="F17" s="41">
        <v>52038</v>
      </c>
      <c r="G17" s="41">
        <v>0</v>
      </c>
      <c r="H17" s="41">
        <v>0</v>
      </c>
      <c r="I17" s="41">
        <v>17176</v>
      </c>
      <c r="J17" s="41">
        <v>0</v>
      </c>
      <c r="K17" s="41">
        <v>0</v>
      </c>
      <c r="L17" s="41">
        <v>0</v>
      </c>
      <c r="M17" s="41">
        <v>122295.67</v>
      </c>
      <c r="N17" s="41">
        <v>0</v>
      </c>
      <c r="O17" s="41">
        <v>0</v>
      </c>
      <c r="P17" s="40">
        <f>SUM(D17:O17)</f>
        <v>191509.66999999998</v>
      </c>
    </row>
    <row r="18" spans="1:16" s="26" customFormat="1" x14ac:dyDescent="0.25">
      <c r="A18" s="16">
        <v>2</v>
      </c>
      <c r="B18" s="43" t="s">
        <v>91</v>
      </c>
      <c r="D18" s="48">
        <v>0</v>
      </c>
      <c r="E18" s="41">
        <v>0</v>
      </c>
      <c r="F18" s="41">
        <v>73314.460000000006</v>
      </c>
      <c r="G18" s="41">
        <v>188256.53</v>
      </c>
      <c r="H18" s="41">
        <v>335176.63</v>
      </c>
      <c r="I18" s="41">
        <v>0</v>
      </c>
      <c r="J18" s="41">
        <v>406369.26</v>
      </c>
      <c r="K18" s="41">
        <v>0</v>
      </c>
      <c r="L18" s="41">
        <v>217777.47</v>
      </c>
      <c r="M18" s="41">
        <v>242576.92</v>
      </c>
      <c r="N18" s="41">
        <v>193605.14</v>
      </c>
      <c r="O18" s="41">
        <v>0</v>
      </c>
      <c r="P18" s="40">
        <f>SUM(D18:O18)</f>
        <v>1657076.4100000001</v>
      </c>
    </row>
    <row r="19" spans="1:16" s="26" customFormat="1" ht="18" customHeight="1" x14ac:dyDescent="0.25">
      <c r="A19" s="16">
        <v>2</v>
      </c>
      <c r="B19" s="43" t="s">
        <v>90</v>
      </c>
      <c r="D19" s="48">
        <v>0</v>
      </c>
      <c r="E19" s="41">
        <v>0</v>
      </c>
      <c r="F19" s="41">
        <v>0</v>
      </c>
      <c r="G19" s="41">
        <v>0</v>
      </c>
      <c r="H19" s="41">
        <v>0</v>
      </c>
      <c r="I19" s="41">
        <v>200</v>
      </c>
      <c r="J19" s="41">
        <v>0</v>
      </c>
      <c r="K19" s="41">
        <v>700</v>
      </c>
      <c r="L19" s="41">
        <v>80000</v>
      </c>
      <c r="M19" s="41">
        <v>0</v>
      </c>
      <c r="N19" s="41">
        <v>0</v>
      </c>
      <c r="O19" s="41">
        <v>0</v>
      </c>
      <c r="P19" s="40">
        <f>SUM(D19:O19)</f>
        <v>80900</v>
      </c>
    </row>
    <row r="20" spans="1:16" s="26" customFormat="1" x14ac:dyDescent="0.25">
      <c r="A20" s="16">
        <v>2</v>
      </c>
      <c r="B20" s="43" t="s">
        <v>89</v>
      </c>
      <c r="D20" s="48">
        <v>0</v>
      </c>
      <c r="E20" s="41">
        <v>0</v>
      </c>
      <c r="F20" s="41">
        <v>0</v>
      </c>
      <c r="G20" s="41">
        <v>43660</v>
      </c>
      <c r="H20" s="41">
        <v>0</v>
      </c>
      <c r="I20" s="41">
        <v>64285.7</v>
      </c>
      <c r="J20" s="41">
        <v>64285.7</v>
      </c>
      <c r="K20" s="41">
        <v>64285.7</v>
      </c>
      <c r="L20" s="41">
        <v>64285.7</v>
      </c>
      <c r="M20" s="41">
        <v>64285.7</v>
      </c>
      <c r="N20" s="41">
        <v>64285.7</v>
      </c>
      <c r="O20" s="41">
        <v>0</v>
      </c>
      <c r="P20" s="40">
        <f>SUM(D20:O20)</f>
        <v>429374.2</v>
      </c>
    </row>
    <row r="21" spans="1:16" s="26" customFormat="1" x14ac:dyDescent="0.25">
      <c r="A21" s="16">
        <v>2</v>
      </c>
      <c r="B21" s="43" t="s">
        <v>88</v>
      </c>
      <c r="D21" s="48">
        <v>0</v>
      </c>
      <c r="E21" s="41">
        <v>48196.24</v>
      </c>
      <c r="F21" s="41">
        <v>24098.12</v>
      </c>
      <c r="G21" s="41">
        <v>24098.12</v>
      </c>
      <c r="H21" s="41">
        <v>23483.599999999999</v>
      </c>
      <c r="I21" s="41">
        <v>23483.599999999999</v>
      </c>
      <c r="J21" s="41">
        <v>23483.599999999999</v>
      </c>
      <c r="K21" s="41">
        <v>308276.82</v>
      </c>
      <c r="L21" s="41">
        <v>23483.599999999999</v>
      </c>
      <c r="M21" s="41">
        <v>88906.74</v>
      </c>
      <c r="N21" s="41">
        <v>850744.15</v>
      </c>
      <c r="O21" s="41">
        <v>0</v>
      </c>
      <c r="P21" s="40">
        <f>SUM(D21:O21)</f>
        <v>1438254.5899999999</v>
      </c>
    </row>
    <row r="22" spans="1:16" s="26" customFormat="1" ht="45" x14ac:dyDescent="0.25">
      <c r="A22" s="16">
        <v>2</v>
      </c>
      <c r="B22" s="43" t="s">
        <v>87</v>
      </c>
      <c r="D22" s="48">
        <v>0</v>
      </c>
      <c r="E22" s="41">
        <v>0</v>
      </c>
      <c r="F22" s="41">
        <v>0</v>
      </c>
      <c r="G22" s="41">
        <v>103129.35</v>
      </c>
      <c r="H22" s="41">
        <v>-48739.02</v>
      </c>
      <c r="I22" s="41">
        <v>0</v>
      </c>
      <c r="J22" s="41">
        <v>0</v>
      </c>
      <c r="K22" s="41">
        <v>0</v>
      </c>
      <c r="L22" s="41">
        <v>0</v>
      </c>
      <c r="M22" s="41">
        <v>68699.600000000006</v>
      </c>
      <c r="N22" s="41">
        <v>189201.2</v>
      </c>
      <c r="O22" s="41">
        <v>0</v>
      </c>
      <c r="P22" s="40">
        <f>SUM(D22:O22)</f>
        <v>312291.13</v>
      </c>
    </row>
    <row r="23" spans="1:16" s="26" customFormat="1" ht="30" x14ac:dyDescent="0.25">
      <c r="A23" s="16">
        <v>2</v>
      </c>
      <c r="B23" s="43" t="s">
        <v>86</v>
      </c>
      <c r="D23" s="48">
        <v>0</v>
      </c>
      <c r="E23" s="41">
        <v>0</v>
      </c>
      <c r="F23" s="41">
        <v>65171</v>
      </c>
      <c r="G23" s="41">
        <v>0</v>
      </c>
      <c r="H23" s="41">
        <v>0</v>
      </c>
      <c r="I23" s="41">
        <v>802597.07</v>
      </c>
      <c r="J23" s="41">
        <v>1633335</v>
      </c>
      <c r="K23" s="41">
        <v>107758.42</v>
      </c>
      <c r="L23" s="41">
        <v>1723836.3</v>
      </c>
      <c r="M23" s="41">
        <v>1217700</v>
      </c>
      <c r="N23" s="41">
        <v>304400</v>
      </c>
      <c r="O23" s="41">
        <v>0</v>
      </c>
      <c r="P23" s="40">
        <f>SUM(D23:O23)</f>
        <v>5854797.79</v>
      </c>
    </row>
    <row r="24" spans="1:16" s="26" customFormat="1" ht="30" x14ac:dyDescent="0.25">
      <c r="A24" s="16">
        <v>2</v>
      </c>
      <c r="B24" s="43" t="s">
        <v>85</v>
      </c>
      <c r="D24" s="48">
        <v>0</v>
      </c>
      <c r="E24" s="41">
        <v>6490</v>
      </c>
      <c r="F24" s="41">
        <v>6962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14105.72</v>
      </c>
      <c r="N24" s="41">
        <v>24260.85</v>
      </c>
      <c r="O24" s="41">
        <v>0</v>
      </c>
      <c r="P24" s="40">
        <f>SUM(D24:O24)</f>
        <v>51818.57</v>
      </c>
    </row>
    <row r="25" spans="1:16" s="26" customFormat="1" x14ac:dyDescent="0.25">
      <c r="A25" s="16">
        <v>1</v>
      </c>
      <c r="B25" s="31" t="s">
        <v>84</v>
      </c>
      <c r="D25" s="61">
        <f>SUM(D26:D34)</f>
        <v>0</v>
      </c>
      <c r="E25" s="61">
        <f>SUM(E26:E34)</f>
        <v>0</v>
      </c>
      <c r="F25" s="61">
        <f>SUM(F26:F34)</f>
        <v>66881.09</v>
      </c>
      <c r="G25" s="61">
        <f>SUM(G26:G34)</f>
        <v>288872.12</v>
      </c>
      <c r="H25" s="61">
        <f>SUM(H26:H34)</f>
        <v>-151395.94</v>
      </c>
      <c r="I25" s="61">
        <f>SUM(I26:I34)</f>
        <v>6582.2</v>
      </c>
      <c r="J25" s="61">
        <f>SUM(J26:J34)</f>
        <v>794887.72</v>
      </c>
      <c r="K25" s="61">
        <f>SUM(K26:K34)</f>
        <v>625401.21000000008</v>
      </c>
      <c r="L25" s="61">
        <f>SUM(L26:L34)</f>
        <v>0</v>
      </c>
      <c r="M25" s="61">
        <f>SUM(M26:M34)</f>
        <v>0</v>
      </c>
      <c r="N25" s="61">
        <f>SUM(N26:N34)</f>
        <v>775106</v>
      </c>
      <c r="O25" s="61">
        <f>SUM(O26:O34)</f>
        <v>0</v>
      </c>
      <c r="P25" s="61">
        <f>SUM(P26:P34)</f>
        <v>2406334.4</v>
      </c>
    </row>
    <row r="26" spans="1:16" s="26" customFormat="1" ht="30" x14ac:dyDescent="0.25">
      <c r="A26" s="16">
        <v>2</v>
      </c>
      <c r="B26" s="43" t="s">
        <v>83</v>
      </c>
      <c r="D26" s="48">
        <v>0</v>
      </c>
      <c r="E26" s="41">
        <v>0</v>
      </c>
      <c r="F26" s="41">
        <v>10550.310000000001</v>
      </c>
      <c r="G26" s="41">
        <v>8004</v>
      </c>
      <c r="H26" s="41">
        <v>0</v>
      </c>
      <c r="I26" s="41">
        <v>3545</v>
      </c>
      <c r="J26" s="41">
        <v>20262.7</v>
      </c>
      <c r="K26" s="41">
        <v>3945</v>
      </c>
      <c r="L26" s="41">
        <v>0</v>
      </c>
      <c r="M26" s="41">
        <v>0</v>
      </c>
      <c r="N26" s="41">
        <v>0</v>
      </c>
      <c r="O26" s="41">
        <v>0</v>
      </c>
      <c r="P26" s="40">
        <f>SUM(D26:O26)</f>
        <v>46307.01</v>
      </c>
    </row>
    <row r="27" spans="1:16" s="26" customFormat="1" x14ac:dyDescent="0.25">
      <c r="A27" s="16">
        <v>2</v>
      </c>
      <c r="B27" s="43" t="s">
        <v>82</v>
      </c>
      <c r="D27" s="48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0">
        <f>SUM(D27:O27)</f>
        <v>0</v>
      </c>
    </row>
    <row r="28" spans="1:16" s="26" customFormat="1" ht="30" x14ac:dyDescent="0.25">
      <c r="A28" s="16">
        <v>2</v>
      </c>
      <c r="B28" s="43" t="s">
        <v>81</v>
      </c>
      <c r="D28" s="48">
        <v>0</v>
      </c>
      <c r="E28" s="41">
        <v>0</v>
      </c>
      <c r="F28" s="41">
        <v>31638.16</v>
      </c>
      <c r="G28" s="41">
        <v>0</v>
      </c>
      <c r="H28" s="41">
        <v>20526.099999999999</v>
      </c>
      <c r="I28" s="41">
        <v>0</v>
      </c>
      <c r="J28" s="41">
        <v>25742.66</v>
      </c>
      <c r="K28" s="41">
        <v>9449.7099999999991</v>
      </c>
      <c r="L28" s="41">
        <v>0</v>
      </c>
      <c r="M28" s="41">
        <v>0</v>
      </c>
      <c r="N28" s="41">
        <v>7434</v>
      </c>
      <c r="O28" s="41">
        <v>0</v>
      </c>
      <c r="P28" s="40">
        <f>SUM(D28:O28)</f>
        <v>94790.63</v>
      </c>
    </row>
    <row r="29" spans="1:16" s="26" customFormat="1" x14ac:dyDescent="0.25">
      <c r="A29" s="16">
        <v>2</v>
      </c>
      <c r="B29" s="43" t="s">
        <v>80</v>
      </c>
      <c r="D29" s="48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0">
        <f>SUM(D29:O29)</f>
        <v>0</v>
      </c>
    </row>
    <row r="30" spans="1:16" s="26" customFormat="1" ht="30" x14ac:dyDescent="0.25">
      <c r="A30" s="16">
        <v>2</v>
      </c>
      <c r="B30" s="43" t="s">
        <v>79</v>
      </c>
      <c r="D30" s="48">
        <v>0</v>
      </c>
      <c r="E30" s="41">
        <v>0</v>
      </c>
      <c r="F30" s="41">
        <v>0</v>
      </c>
      <c r="G30" s="41">
        <v>40868.120000000003</v>
      </c>
      <c r="H30" s="41">
        <v>0</v>
      </c>
      <c r="I30" s="41">
        <v>60</v>
      </c>
      <c r="J30" s="41">
        <v>436.6</v>
      </c>
      <c r="K30" s="41">
        <v>69924.86</v>
      </c>
      <c r="L30" s="41">
        <v>0</v>
      </c>
      <c r="M30" s="41">
        <v>0</v>
      </c>
      <c r="N30" s="41">
        <v>47672</v>
      </c>
      <c r="O30" s="41">
        <v>0</v>
      </c>
      <c r="P30" s="40">
        <f>SUM(D30:O30)</f>
        <v>158961.58000000002</v>
      </c>
    </row>
    <row r="31" spans="1:16" s="26" customFormat="1" ht="30" x14ac:dyDescent="0.25">
      <c r="A31" s="16">
        <v>2</v>
      </c>
      <c r="B31" s="43" t="s">
        <v>78</v>
      </c>
      <c r="D31" s="48">
        <v>0</v>
      </c>
      <c r="E31" s="41">
        <v>0</v>
      </c>
      <c r="F31" s="41">
        <v>0</v>
      </c>
      <c r="G31" s="41">
        <v>0</v>
      </c>
      <c r="H31" s="41">
        <v>0</v>
      </c>
      <c r="I31" s="41">
        <v>2662.2</v>
      </c>
      <c r="J31" s="41">
        <v>0</v>
      </c>
      <c r="K31" s="41">
        <v>4119.53</v>
      </c>
      <c r="L31" s="41">
        <v>0</v>
      </c>
      <c r="M31" s="41">
        <v>0</v>
      </c>
      <c r="N31" s="41">
        <v>0</v>
      </c>
      <c r="O31" s="41">
        <v>0</v>
      </c>
      <c r="P31" s="40">
        <f>SUM(D31:O31)</f>
        <v>6781.73</v>
      </c>
    </row>
    <row r="32" spans="1:16" s="26" customFormat="1" ht="30" x14ac:dyDescent="0.25">
      <c r="A32" s="16">
        <v>2</v>
      </c>
      <c r="B32" s="43" t="s">
        <v>77</v>
      </c>
      <c r="D32" s="48">
        <v>0</v>
      </c>
      <c r="E32" s="41">
        <v>0</v>
      </c>
      <c r="F32" s="41">
        <v>0</v>
      </c>
      <c r="G32" s="41">
        <v>240000</v>
      </c>
      <c r="H32" s="41">
        <v>-240000</v>
      </c>
      <c r="I32" s="41">
        <v>0</v>
      </c>
      <c r="J32" s="41">
        <v>720000</v>
      </c>
      <c r="K32" s="41">
        <v>501641.84</v>
      </c>
      <c r="L32" s="41">
        <v>0</v>
      </c>
      <c r="M32" s="41">
        <v>0</v>
      </c>
      <c r="N32" s="41">
        <v>720000</v>
      </c>
      <c r="O32" s="41">
        <v>0</v>
      </c>
      <c r="P32" s="40">
        <f>SUM(D32:O32)</f>
        <v>1941641.84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>SUM(D33:O33)</f>
        <v>0</v>
      </c>
    </row>
    <row r="34" spans="1:16" s="26" customFormat="1" x14ac:dyDescent="0.25">
      <c r="A34" s="16">
        <v>2</v>
      </c>
      <c r="B34" s="43" t="s">
        <v>75</v>
      </c>
      <c r="D34" s="48">
        <v>0</v>
      </c>
      <c r="E34" s="41">
        <v>0</v>
      </c>
      <c r="F34" s="41">
        <v>24692.620000000003</v>
      </c>
      <c r="G34" s="41">
        <v>0</v>
      </c>
      <c r="H34" s="41">
        <v>68077.959999999992</v>
      </c>
      <c r="I34" s="41">
        <v>315</v>
      </c>
      <c r="J34" s="41">
        <v>28445.760000000002</v>
      </c>
      <c r="K34" s="41">
        <v>36320.269999999997</v>
      </c>
      <c r="L34" s="41">
        <v>0</v>
      </c>
      <c r="M34" s="41">
        <v>0</v>
      </c>
      <c r="N34" s="41">
        <v>0</v>
      </c>
      <c r="O34" s="41">
        <v>0</v>
      </c>
      <c r="P34" s="40">
        <f>SUM(D34:O34)</f>
        <v>157851.60999999999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>SUM(D36:O36)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>SUM(D37:O37)</f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>SUM(D38:O38)</f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>SUM(D39:O39)</f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>SUM(D40:O40)</f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>SUM(D41:O41)</f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>SUM(D42:O42)</f>
        <v>0</v>
      </c>
    </row>
    <row r="43" spans="1:16" s="26" customFormat="1" x14ac:dyDescent="0.25">
      <c r="A43" s="16">
        <v>1</v>
      </c>
      <c r="B43" s="31" t="s">
        <v>66</v>
      </c>
      <c r="D43" s="87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>SUM(D43:M43)</f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>SUM(D44:O44)</f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>SUM(D45:O45)</f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>SUM(D46:O46)</f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>SUM(D47:O47)</f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>SUM(D48:O48)</f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>SUM(D49:O49)</f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>SUM(D50:O50)</f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>SUM(E52:E65)</f>
        <v>0</v>
      </c>
      <c r="F51" s="60">
        <f>SUM(F52:F65)</f>
        <v>0</v>
      </c>
      <c r="G51" s="60">
        <f>SUM(G52:G65)</f>
        <v>0</v>
      </c>
      <c r="H51" s="60">
        <f>SUM(H52:H65)</f>
        <v>175888.81</v>
      </c>
      <c r="I51" s="60">
        <f>SUM(I52:I65)</f>
        <v>19766.18</v>
      </c>
      <c r="J51" s="61">
        <f>SUM(J52:J65)</f>
        <v>0</v>
      </c>
      <c r="K51" s="61">
        <f>SUM(K52:K65)</f>
        <v>0</v>
      </c>
      <c r="L51" s="61">
        <f>SUM(L52:L65)</f>
        <v>303142</v>
      </c>
      <c r="M51" s="61">
        <f>SUM(M52:M65)</f>
        <v>192594.88</v>
      </c>
      <c r="N51" s="60">
        <f>SUM(N52:N65)</f>
        <v>0</v>
      </c>
      <c r="O51" s="60">
        <f>SUM(O52:O65)</f>
        <v>0</v>
      </c>
      <c r="P51" s="44">
        <f>SUM(P52:P65)</f>
        <v>691391.87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88">
        <v>0</v>
      </c>
      <c r="E52" s="89">
        <v>0</v>
      </c>
      <c r="F52" s="89">
        <v>0</v>
      </c>
      <c r="G52" s="89">
        <v>0</v>
      </c>
      <c r="H52" s="89">
        <v>175888.81</v>
      </c>
      <c r="I52" s="89">
        <v>0</v>
      </c>
      <c r="J52" s="89">
        <v>0</v>
      </c>
      <c r="K52" s="89">
        <v>0</v>
      </c>
      <c r="L52" s="89">
        <v>303142</v>
      </c>
      <c r="M52" s="89">
        <v>39253.879999999997</v>
      </c>
      <c r="N52" s="89">
        <v>0</v>
      </c>
      <c r="O52" s="89">
        <v>0</v>
      </c>
      <c r="P52" s="57">
        <f>SUM(D52:O52)</f>
        <v>518284.69</v>
      </c>
    </row>
    <row r="53" spans="1:19" s="26" customFormat="1" ht="30" x14ac:dyDescent="0.25">
      <c r="A53" s="16">
        <v>2</v>
      </c>
      <c r="B53" s="43" t="s">
        <v>56</v>
      </c>
      <c r="D53" s="56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0">
        <f>SUM(D53:O53)</f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>SUM(D54:O54)</f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>SUM(D55:O55)</f>
        <v>0</v>
      </c>
    </row>
    <row r="56" spans="1:19" s="26" customFormat="1" ht="30" x14ac:dyDescent="0.25">
      <c r="A56" s="16">
        <v>2</v>
      </c>
      <c r="B56" s="43" t="s">
        <v>53</v>
      </c>
      <c r="D56" s="56">
        <v>0</v>
      </c>
      <c r="E56" s="41">
        <v>0</v>
      </c>
      <c r="F56" s="41">
        <v>0</v>
      </c>
      <c r="G56" s="41">
        <v>0</v>
      </c>
      <c r="H56" s="41">
        <v>0</v>
      </c>
      <c r="I56" s="41">
        <v>19766.18</v>
      </c>
      <c r="J56" s="41">
        <v>0</v>
      </c>
      <c r="K56" s="41">
        <v>0</v>
      </c>
      <c r="L56" s="41">
        <v>0</v>
      </c>
      <c r="M56" s="41">
        <v>26078</v>
      </c>
      <c r="N56" s="41">
        <v>0</v>
      </c>
      <c r="O56" s="41">
        <v>0</v>
      </c>
      <c r="P56" s="40">
        <f>SUM(D56:O56)</f>
        <v>45844.18</v>
      </c>
    </row>
    <row r="57" spans="1:19" s="26" customFormat="1" ht="30" x14ac:dyDescent="0.25">
      <c r="A57" s="16">
        <v>2</v>
      </c>
      <c r="B57" s="43" t="s">
        <v>52</v>
      </c>
      <c r="D57" s="56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0">
        <f>SUM(D57:O57)</f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>SUM(D58:O58)</f>
        <v>0</v>
      </c>
    </row>
    <row r="59" spans="1:19" s="26" customFormat="1" x14ac:dyDescent="0.25">
      <c r="A59" s="16">
        <v>2</v>
      </c>
      <c r="B59" s="43" t="s">
        <v>50</v>
      </c>
      <c r="D59" s="56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0">
        <f>SUM(D59:O59)</f>
        <v>0</v>
      </c>
    </row>
    <row r="60" spans="1:19" s="26" customFormat="1" ht="45" x14ac:dyDescent="0.25">
      <c r="A60" s="16">
        <v>2</v>
      </c>
      <c r="B60" s="43" t="s">
        <v>49</v>
      </c>
      <c r="D60" s="56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127263</v>
      </c>
      <c r="N60" s="41">
        <v>0</v>
      </c>
      <c r="O60" s="41">
        <v>0</v>
      </c>
      <c r="P60" s="40">
        <f>SUM(D60:O60)</f>
        <v>127263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>SUM(D61:M61)</f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>SUM(D62:O62)</f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>SUM(D63:O63)</f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>SUM(D64:O64)</f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>SUM(D65:O65)</f>
        <v>0</v>
      </c>
    </row>
    <row r="66" spans="1:19" s="26" customFormat="1" ht="30" x14ac:dyDescent="0.25">
      <c r="A66" s="16">
        <v>1</v>
      </c>
      <c r="B66" s="31" t="s">
        <v>43</v>
      </c>
      <c r="D66" s="87">
        <f>+D67+D68</f>
        <v>0</v>
      </c>
      <c r="E66" s="60">
        <f>+E67+E68</f>
        <v>0</v>
      </c>
      <c r="F66" s="60">
        <f>+F67+F68</f>
        <v>0</v>
      </c>
      <c r="G66" s="60">
        <f>+G67+G68</f>
        <v>0</v>
      </c>
      <c r="H66" s="60">
        <f>+H67+H68</f>
        <v>0</v>
      </c>
      <c r="I66" s="60">
        <f>+I67+I68</f>
        <v>0</v>
      </c>
      <c r="J66" s="60">
        <f>+J67+J68</f>
        <v>0</v>
      </c>
      <c r="K66" s="60">
        <f>+K67+K68</f>
        <v>0</v>
      </c>
      <c r="L66" s="60">
        <f>+L67+L68</f>
        <v>0</v>
      </c>
      <c r="M66" s="60">
        <f>+M67+M68</f>
        <v>0</v>
      </c>
      <c r="N66" s="30">
        <v>0</v>
      </c>
      <c r="O66" s="30">
        <v>0</v>
      </c>
      <c r="P66" s="50">
        <f>+P67+P68</f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>SUM(D67:O67)</f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>SUM(D68:O68)</f>
        <v>0</v>
      </c>
    </row>
    <row r="69" spans="1:19" s="26" customFormat="1" x14ac:dyDescent="0.25">
      <c r="A69" s="16">
        <v>1</v>
      </c>
      <c r="B69" s="31" t="s">
        <v>40</v>
      </c>
      <c r="D69" s="47"/>
      <c r="E69" s="61">
        <f>+E70+E71+E72</f>
        <v>0</v>
      </c>
      <c r="F69" s="61">
        <f>+F70+F71+F72</f>
        <v>0</v>
      </c>
      <c r="G69" s="61">
        <f>+G70+G71+G72</f>
        <v>0</v>
      </c>
      <c r="H69" s="61">
        <f>+H70+H71+H72</f>
        <v>0</v>
      </c>
      <c r="I69" s="61">
        <f>+I70+I71+I72</f>
        <v>0</v>
      </c>
      <c r="J69" s="61">
        <f>+J70+J71+J72</f>
        <v>0</v>
      </c>
      <c r="K69" s="61">
        <f>+K70+K71+K72</f>
        <v>0</v>
      </c>
      <c r="L69" s="61">
        <f>+L70+L71+L72</f>
        <v>0</v>
      </c>
      <c r="M69" s="61">
        <f>+M70+M71+M72</f>
        <v>0</v>
      </c>
      <c r="N69" s="45">
        <v>0</v>
      </c>
      <c r="O69" s="45">
        <v>0</v>
      </c>
      <c r="P69" s="44">
        <f>+P70+P71+P72</f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>SUM(D70:O70)</f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>SUM(D71:O71)</f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>SUM(D72:O72)</f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>+I9+I15+I25+I51+I66+I69</f>
        <v>5109670.93</v>
      </c>
      <c r="J73" s="37">
        <f>J9+J15+J25+J51</f>
        <v>6064060.4699999997</v>
      </c>
      <c r="K73" s="37">
        <f>K9+K15+K25+K51+K24</f>
        <v>4187412.78</v>
      </c>
      <c r="L73" s="37">
        <f>L9+L15+L25+L51</f>
        <v>5459726.1500000004</v>
      </c>
      <c r="M73" s="37">
        <f>+M9+M15+M25+M51+M66+M69</f>
        <v>5054512</v>
      </c>
      <c r="N73" s="37">
        <f>+N9+N15+N25+N51+N66+N69</f>
        <v>10862496.469999999</v>
      </c>
      <c r="O73" s="37">
        <f>+O9+O15+O25+O51+O66+O69</f>
        <v>0</v>
      </c>
      <c r="P73" s="36">
        <f>+P9+P15+P25+P27+P51+P59+P66+P69</f>
        <v>53846940.250000007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7"/>
      <c r="N76" s="28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82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90">
        <f>+D73</f>
        <v>2954957.8800000004</v>
      </c>
      <c r="E84" s="90">
        <f>+E73</f>
        <v>3146745.91</v>
      </c>
      <c r="F84" s="90">
        <f>+F73</f>
        <v>3302704.7899999996</v>
      </c>
      <c r="G84" s="90">
        <f>+G73</f>
        <v>4015395.1</v>
      </c>
      <c r="H84" s="90">
        <f>+H73</f>
        <v>3689257.77</v>
      </c>
      <c r="I84" s="90">
        <f>+I73</f>
        <v>5109670.93</v>
      </c>
      <c r="J84" s="90">
        <f>+J73</f>
        <v>6064060.4699999997</v>
      </c>
      <c r="K84" s="90">
        <f>+K73</f>
        <v>4187412.78</v>
      </c>
      <c r="L84" s="90">
        <f>+L73</f>
        <v>5459726.1500000004</v>
      </c>
      <c r="M84" s="90">
        <f>+M73</f>
        <v>5054512</v>
      </c>
      <c r="N84" s="90">
        <f>+N73</f>
        <v>10862496.469999999</v>
      </c>
      <c r="O84" s="90">
        <f>+O73</f>
        <v>0</v>
      </c>
      <c r="P84" s="90">
        <f>+P73</f>
        <v>53846940.250000007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6" x14ac:dyDescent="0.25">
      <c r="B99" s="1" t="s">
        <v>15</v>
      </c>
      <c r="D99" s="1" t="s">
        <v>14</v>
      </c>
      <c r="M99" s="1" t="s">
        <v>13</v>
      </c>
    </row>
    <row r="100" spans="2:16" x14ac:dyDescent="0.25">
      <c r="B100" s="6" t="s">
        <v>12</v>
      </c>
      <c r="M100" s="6" t="s">
        <v>123</v>
      </c>
    </row>
    <row r="101" spans="2:16" x14ac:dyDescent="0.25">
      <c r="B101" s="1" t="s">
        <v>10</v>
      </c>
      <c r="M101" s="1" t="s">
        <v>9</v>
      </c>
    </row>
    <row r="102" spans="2:16" x14ac:dyDescent="0.25">
      <c r="B102" s="1" t="s">
        <v>124</v>
      </c>
      <c r="H102" s="1" t="s">
        <v>125</v>
      </c>
    </row>
    <row r="103" spans="2:16" x14ac:dyDescent="0.25">
      <c r="B103" s="1" t="s">
        <v>7</v>
      </c>
    </row>
    <row r="104" spans="2:16" x14ac:dyDescent="0.25">
      <c r="B104" s="1" t="s">
        <v>6</v>
      </c>
    </row>
    <row r="105" spans="2:16" x14ac:dyDescent="0.25">
      <c r="B105" s="1" t="s">
        <v>5</v>
      </c>
      <c r="G105" s="1" t="s">
        <v>126</v>
      </c>
    </row>
    <row r="106" spans="2:16" x14ac:dyDescent="0.25">
      <c r="B106" s="6" t="s">
        <v>3</v>
      </c>
      <c r="H106" s="6" t="s">
        <v>127</v>
      </c>
    </row>
    <row r="107" spans="2:16" x14ac:dyDescent="0.25">
      <c r="B107" s="1" t="s">
        <v>1</v>
      </c>
      <c r="H107" s="1" t="s">
        <v>0</v>
      </c>
    </row>
    <row r="108" spans="2:16" s="4" customFormat="1" x14ac:dyDescent="0.25">
      <c r="D108" s="91">
        <f>IF(AND(E84&gt;0,D84&gt;=1),1,2)</f>
        <v>1</v>
      </c>
      <c r="E108" s="91">
        <f>IF(AND(F84&gt;0,E84&gt;=1),1,2)</f>
        <v>1</v>
      </c>
      <c r="F108" s="91">
        <f>IF(AND(G84&gt;0,F84&gt;=1),1,2)</f>
        <v>1</v>
      </c>
      <c r="G108" s="91">
        <f>IF(AND(H84&gt;0,G84&gt;=1),1,2)</f>
        <v>1</v>
      </c>
      <c r="H108" s="91">
        <f>IF(AND(I84&gt;0,H84&gt;=1),1,2)</f>
        <v>1</v>
      </c>
      <c r="I108" s="91">
        <f>IF(AND(J84&gt;0,I84&gt;=1),1,2)</f>
        <v>1</v>
      </c>
      <c r="J108" s="91">
        <f>IF(AND(K84&gt;0,J84&gt;=1),1,2)</f>
        <v>1</v>
      </c>
      <c r="K108" s="91">
        <f>IF(AND(L84&gt;0,K84&gt;=1),1,2)</f>
        <v>1</v>
      </c>
      <c r="L108" s="91">
        <f>IF(AND(M84&gt;0,L84&gt;=1),1,2)</f>
        <v>1</v>
      </c>
      <c r="M108" s="91">
        <f>IF(AND(N84&gt;0,M84&gt;=1),1,2)</f>
        <v>1</v>
      </c>
      <c r="N108" s="91">
        <f>IF(AND(O84&gt;0,N84&gt;=1),1,2)</f>
        <v>2</v>
      </c>
      <c r="O108" s="91">
        <f>IF(N84&gt;=1,2,1)</f>
        <v>2</v>
      </c>
      <c r="P108" s="94">
        <f>'[2]Plantilla Ejecución mes'!P73-'Ejecución del mes.Luìs  '!P84</f>
        <v>0</v>
      </c>
    </row>
  </sheetData>
  <sheetProtection algorithmName="SHA-512" hashValue="kMAtxMw9f81A8N9Cu1aHzWZxccIPsQfFqjCapLR1sRAX+cUrMDhdMARZnhC/VIVNpkwkme0EDhjihmDduJreaw==" saltValue="ePWsu3U0Ks89pA/Wq6eXWA==" spinCount="100000" sheet="1"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A830-C43A-4E42-B3ED-11151315A5AE}">
  <dimension ref="A1:AC108"/>
  <sheetViews>
    <sheetView showGridLines="0" view="pageBreakPreview" zoomScale="110" zoomScaleNormal="110" zoomScaleSheetLayoutView="110" workbookViewId="0">
      <pane xSplit="3" ySplit="9" topLeftCell="D70" activePane="bottomRight" state="frozen"/>
      <selection pane="topRight" activeCell="C1" sqref="C1"/>
      <selection pane="bottomLeft" activeCell="A10" sqref="A10"/>
      <selection pane="bottomRight" activeCell="B77" sqref="B77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92" t="s">
        <v>122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R1" s="10" t="s">
        <v>23</v>
      </c>
    </row>
    <row r="2" spans="1:29" ht="18.75" x14ac:dyDescent="0.25">
      <c r="B2" s="92" t="s">
        <v>121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R2" s="7" t="s">
        <v>22</v>
      </c>
    </row>
    <row r="3" spans="1:29" ht="18.75" x14ac:dyDescent="0.25">
      <c r="B3" s="92" t="s">
        <v>120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tr">
        <f>IF(D108=2,D7,IF(E108=2,E7,IF(F108=2,F7,IF(G108=2,G7,IF(H108=2,H7,IF(I108=2,I7,IF(J108=2,J7,IF(K108=2,K7,IF(L108=2,L7,IF(M108=2,M7,IF(N108=2,N7,IF(O108=2,O7,""))))))))))))</f>
        <v>Julio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93" t="s">
        <v>117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2982675.6</v>
      </c>
      <c r="K9" s="67">
        <f t="shared" si="1"/>
        <v>0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22069577.380000003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2632618.7799999998</v>
      </c>
      <c r="J10" s="54">
        <v>2530467.2799999998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40">
        <f>SUM(D10:O10)</f>
        <v>18016987.050000001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945720.31999999995</v>
      </c>
      <c r="J11" s="54">
        <v>76250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40">
        <f t="shared" ref="P11:P14" si="2">SUM(D11:O11)</f>
        <v>1383220.3199999998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3144.7</v>
      </c>
      <c r="J12" s="54">
        <v>4782.2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0">
        <f t="shared" si="2"/>
        <v>23538.75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387706.66000000003</v>
      </c>
      <c r="J14" s="64">
        <v>371176.12000000005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40">
        <f t="shared" si="2"/>
        <v>2645831.2600000002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1114132.0899999999</v>
      </c>
      <c r="J15" s="61">
        <f t="shared" si="3"/>
        <v>2286497.15</v>
      </c>
      <c r="K15" s="61">
        <f t="shared" si="3"/>
        <v>0</v>
      </c>
      <c r="L15" s="61">
        <f t="shared" si="3"/>
        <v>0</v>
      </c>
      <c r="M15" s="61">
        <f t="shared" si="3"/>
        <v>0</v>
      </c>
      <c r="N15" s="61">
        <f t="shared" si="3"/>
        <v>0</v>
      </c>
      <c r="O15" s="61">
        <f t="shared" si="3"/>
        <v>0</v>
      </c>
      <c r="P15" s="61">
        <f t="shared" si="3"/>
        <v>5011733.2899999991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206389.72</v>
      </c>
      <c r="J16" s="54">
        <v>159023.59000000003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40">
        <f t="shared" ref="P16:P24" si="4">SUM(D16:O16)</f>
        <v>1031182.3300000001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17176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f t="shared" si="4"/>
        <v>69214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406369.26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40">
        <f t="shared" si="4"/>
        <v>1003116.88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200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40">
        <f t="shared" si="4"/>
        <v>200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64285.7</v>
      </c>
      <c r="J20" s="54">
        <v>64285.7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40">
        <f t="shared" si="4"/>
        <v>172231.4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23483.599999999999</v>
      </c>
      <c r="J21" s="54">
        <v>23483.599999999999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40">
        <f t="shared" si="4"/>
        <v>166843.28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f t="shared" si="4"/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802597.07</v>
      </c>
      <c r="J23" s="54">
        <v>1633335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40">
        <f t="shared" si="4"/>
        <v>2501103.0699999998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f t="shared" si="4"/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6582.2</v>
      </c>
      <c r="J25" s="61">
        <f t="shared" si="6"/>
        <v>794887.72</v>
      </c>
      <c r="K25" s="61">
        <f t="shared" si="6"/>
        <v>0</v>
      </c>
      <c r="L25" s="61">
        <f t="shared" si="6"/>
        <v>0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1005827.19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3545</v>
      </c>
      <c r="J26" s="54">
        <v>20262.7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40">
        <f t="shared" ref="P26:P34" si="7">SUM(D26:O26)</f>
        <v>42362.01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f t="shared" si="7"/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25742.66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40">
        <f t="shared" si="7"/>
        <v>77906.92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f t="shared" si="7"/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60</v>
      </c>
      <c r="J30" s="54">
        <v>436.6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40">
        <f t="shared" si="7"/>
        <v>41364.720000000001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2662.2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40">
        <f t="shared" si="7"/>
        <v>2662.2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720000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40">
        <f t="shared" si="7"/>
        <v>720000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7"/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315</v>
      </c>
      <c r="J34" s="54">
        <v>28445.760000000002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40">
        <f t="shared" si="7"/>
        <v>121531.34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8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 t="shared" ref="P36:P42" si="9">SUM(D36:O36)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9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 t="shared" si="9"/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9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9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9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9"/>
        <v>0</v>
      </c>
    </row>
    <row r="43" spans="1:16" s="26" customFormat="1" x14ac:dyDescent="0.25">
      <c r="A43" s="16">
        <v>1</v>
      </c>
      <c r="B43" s="31" t="s">
        <v>66</v>
      </c>
      <c r="D43" s="52"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ref="P43:P72" si="10">SUM(D43:M43)</f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ref="P44:P50" si="11">SUM(D44:O44)</f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11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11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11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11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11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11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12">SUM(E52:E65)</f>
        <v>0</v>
      </c>
      <c r="F51" s="60">
        <f t="shared" si="12"/>
        <v>0</v>
      </c>
      <c r="G51" s="60">
        <f t="shared" si="12"/>
        <v>0</v>
      </c>
      <c r="H51" s="60">
        <f t="shared" si="12"/>
        <v>175888.81</v>
      </c>
      <c r="I51" s="60">
        <f t="shared" si="12"/>
        <v>19766.18</v>
      </c>
      <c r="J51" s="61">
        <f t="shared" si="12"/>
        <v>0</v>
      </c>
      <c r="K51" s="61">
        <f t="shared" si="12"/>
        <v>0</v>
      </c>
      <c r="L51" s="61">
        <f t="shared" si="12"/>
        <v>0</v>
      </c>
      <c r="M51" s="61">
        <f t="shared" si="12"/>
        <v>0</v>
      </c>
      <c r="N51" s="60">
        <f t="shared" si="12"/>
        <v>0</v>
      </c>
      <c r="O51" s="60">
        <f t="shared" si="12"/>
        <v>0</v>
      </c>
      <c r="P51" s="44">
        <f t="shared" si="12"/>
        <v>195654.99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f t="shared" ref="P52:P60" si="13">SUM(D52:O52)</f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f t="shared" si="13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13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13"/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19766.18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f t="shared" si="13"/>
        <v>19766.18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f t="shared" si="13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13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 t="shared" si="13"/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 t="shared" si="13"/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10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10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10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10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10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14">+E67+E68</f>
        <v>0</v>
      </c>
      <c r="F66" s="51">
        <f t="shared" si="14"/>
        <v>0</v>
      </c>
      <c r="G66" s="51">
        <f t="shared" si="14"/>
        <v>0</v>
      </c>
      <c r="H66" s="51">
        <f t="shared" si="14"/>
        <v>0</v>
      </c>
      <c r="I66" s="51">
        <f t="shared" si="14"/>
        <v>0</v>
      </c>
      <c r="J66" s="51">
        <f t="shared" si="14"/>
        <v>0</v>
      </c>
      <c r="K66" s="51">
        <f t="shared" si="14"/>
        <v>0</v>
      </c>
      <c r="L66" s="51">
        <f t="shared" si="14"/>
        <v>0</v>
      </c>
      <c r="M66" s="51">
        <f t="shared" si="14"/>
        <v>0</v>
      </c>
      <c r="N66" s="30">
        <v>0</v>
      </c>
      <c r="O66" s="30">
        <v>0</v>
      </c>
      <c r="P66" s="50">
        <f t="shared" si="14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10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10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15">+E70+E71+E72</f>
        <v>0</v>
      </c>
      <c r="F69" s="46">
        <f t="shared" si="15"/>
        <v>0</v>
      </c>
      <c r="G69" s="46">
        <f t="shared" si="15"/>
        <v>0</v>
      </c>
      <c r="H69" s="46">
        <f t="shared" si="15"/>
        <v>0</v>
      </c>
      <c r="I69" s="46">
        <f t="shared" si="15"/>
        <v>0</v>
      </c>
      <c r="J69" s="46">
        <f>+J70+J71+J72</f>
        <v>0</v>
      </c>
      <c r="K69" s="46">
        <f t="shared" ref="K69:M69" si="16">+K70+K71+K72</f>
        <v>0</v>
      </c>
      <c r="L69" s="46">
        <f t="shared" si="16"/>
        <v>0</v>
      </c>
      <c r="M69" s="46">
        <f t="shared" si="16"/>
        <v>0</v>
      </c>
      <c r="N69" s="45">
        <v>0</v>
      </c>
      <c r="O69" s="45">
        <v>0</v>
      </c>
      <c r="P69" s="44">
        <f t="shared" si="10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10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10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10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7">+I9+I15+I25+I51+I66+I69</f>
        <v>5109670.93</v>
      </c>
      <c r="J73" s="37">
        <f>J9+J15+J25+J51</f>
        <v>6064060.4699999997</v>
      </c>
      <c r="K73" s="37">
        <f>K9+K15+K25+K51+K24</f>
        <v>0</v>
      </c>
      <c r="L73" s="37">
        <f>L9+L15+L25+L51</f>
        <v>0</v>
      </c>
      <c r="M73" s="37">
        <f>+M9+M15+M25+M51+M66+M69</f>
        <v>0</v>
      </c>
      <c r="N73" s="37">
        <f t="shared" si="17"/>
        <v>0</v>
      </c>
      <c r="O73" s="37">
        <f t="shared" si="17"/>
        <v>0</v>
      </c>
      <c r="P73" s="36">
        <f>+P9+P15+P25+P27+P51+P59+P66+P69</f>
        <v>28282792.850000001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0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0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8">+G73</f>
        <v>4015395.1</v>
      </c>
      <c r="H84" s="17">
        <f t="shared" si="18"/>
        <v>3689257.77</v>
      </c>
      <c r="I84" s="17">
        <f>+I73</f>
        <v>5109670.93</v>
      </c>
      <c r="J84" s="17">
        <f t="shared" si="18"/>
        <v>6064060.4699999997</v>
      </c>
      <c r="K84" s="17">
        <f>+K73</f>
        <v>0</v>
      </c>
      <c r="L84" s="17">
        <f t="shared" si="18"/>
        <v>0</v>
      </c>
      <c r="M84" s="17">
        <f t="shared" si="18"/>
        <v>0</v>
      </c>
      <c r="N84" s="17">
        <f t="shared" si="18"/>
        <v>0</v>
      </c>
      <c r="O84" s="17">
        <f t="shared" si="18"/>
        <v>0</v>
      </c>
      <c r="P84" s="17">
        <f t="shared" si="18"/>
        <v>28282792.850000001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  <c r="P87" s="21">
        <f>P84-'[1]Ejecución 2022'!V245</f>
        <v>0</v>
      </c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9">IF(AND(E84&gt;0,D84&gt;=1),1,2)</f>
        <v>1</v>
      </c>
      <c r="E108" s="5">
        <f t="shared" si="19"/>
        <v>1</v>
      </c>
      <c r="F108" s="5">
        <f t="shared" si="19"/>
        <v>1</v>
      </c>
      <c r="G108" s="5">
        <f t="shared" si="19"/>
        <v>1</v>
      </c>
      <c r="H108" s="5">
        <f t="shared" si="19"/>
        <v>1</v>
      </c>
      <c r="I108" s="5">
        <f t="shared" si="19"/>
        <v>1</v>
      </c>
      <c r="J108" s="5">
        <f t="shared" si="19"/>
        <v>2</v>
      </c>
      <c r="K108" s="5">
        <f t="shared" si="19"/>
        <v>2</v>
      </c>
      <c r="L108" s="5">
        <f t="shared" si="19"/>
        <v>2</v>
      </c>
      <c r="M108" s="5">
        <f t="shared" si="19"/>
        <v>2</v>
      </c>
      <c r="N108" s="5">
        <f t="shared" si="19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4A3E-E2F1-4F44-985D-6F0CB9364B00}">
  <dimension ref="A1"/>
  <sheetViews>
    <sheetView topLeftCell="A2" workbookViewId="0">
      <selection activeCell="E31" sqref="E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Ejecución del mes.Luìs  </vt:lpstr>
      <vt:lpstr>Plantilla Ejecución Julio.Luìs </vt:lpstr>
      <vt:lpstr>Hoja1</vt:lpstr>
      <vt:lpstr>'Ejecución del mes.Luìs  '!Área_de_impresión</vt:lpstr>
      <vt:lpstr>'Plantilla Ejecución Julio.Luìs '!Área_de_impresión</vt:lpstr>
      <vt:lpstr>'Ejecución del mes.Luìs  '!Títulos_a_imprimir</vt:lpstr>
      <vt:lpstr>'Plantilla Ejecución Julio.Luìs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2022-04-20T18:55:07Z</dcterms:created>
  <dcterms:modified xsi:type="dcterms:W3CDTF">2022-12-12T19:52:50Z</dcterms:modified>
</cp:coreProperties>
</file>