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SEPTIEMBRE/"/>
    </mc:Choice>
  </mc:AlternateContent>
  <xr:revisionPtr revIDLastSave="35" documentId="8_{E432DF80-7979-4988-B1BF-A7956FF8AEEA}" xr6:coauthVersionLast="47" xr6:coauthVersionMax="47" xr10:uidLastSave="{3EB30F9B-18DD-4672-9A91-E5355ABE2F80}"/>
  <bookViews>
    <workbookView xWindow="-120" yWindow="-120" windowWidth="29040" windowHeight="15720" xr2:uid="{00000000-000D-0000-FFFF-FFFF00000000}"/>
  </bookViews>
  <sheets>
    <sheet name="septiembre" sheetId="6" r:id="rId1"/>
  </sheets>
  <definedNames>
    <definedName name="_xlnm.Print_Area" localSheetId="0">septiembre!$A$1:$O$81</definedName>
    <definedName name="_xlnm.Print_Titles" localSheetId="0">septiembre!$1:$11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6" l="1"/>
  <c r="F69" i="6"/>
  <c r="P64" i="6"/>
  <c r="N60" i="6"/>
  <c r="N61" i="6" s="1"/>
  <c r="M60" i="6"/>
  <c r="M62" i="6" s="1"/>
  <c r="L60" i="6"/>
  <c r="K60" i="6"/>
  <c r="J60" i="6"/>
  <c r="I60" i="6"/>
  <c r="H60" i="6"/>
  <c r="G60" i="6"/>
  <c r="A60" i="6"/>
  <c r="F67" i="6" s="1"/>
  <c r="O59" i="6"/>
  <c r="O58" i="6"/>
  <c r="O57" i="6"/>
  <c r="O56" i="6"/>
  <c r="O55" i="6"/>
  <c r="O60" i="6" s="1"/>
  <c r="N46" i="6"/>
  <c r="N47" i="6" s="1"/>
  <c r="M46" i="6"/>
  <c r="M48" i="6" s="1"/>
  <c r="L46" i="6"/>
  <c r="K46" i="6"/>
  <c r="J46" i="6"/>
  <c r="I46" i="6"/>
  <c r="H46" i="6"/>
  <c r="G46" i="6"/>
  <c r="A46" i="6"/>
  <c r="O45" i="6"/>
  <c r="O44" i="6"/>
  <c r="O43" i="6"/>
  <c r="O46" i="6" s="1"/>
  <c r="N35" i="6"/>
  <c r="M35" i="6"/>
  <c r="M37" i="6" s="1"/>
  <c r="L35" i="6"/>
  <c r="K35" i="6"/>
  <c r="J35" i="6"/>
  <c r="I35" i="6"/>
  <c r="H35" i="6"/>
  <c r="G35" i="6"/>
  <c r="A35" i="6"/>
  <c r="O34" i="6"/>
  <c r="O33" i="6"/>
  <c r="O32" i="6"/>
  <c r="O35" i="6" s="1"/>
  <c r="O31" i="6"/>
  <c r="O30" i="6"/>
  <c r="O23" i="6"/>
  <c r="N23" i="6"/>
  <c r="N24" i="6" s="1"/>
  <c r="N22" i="6"/>
  <c r="M22" i="6"/>
  <c r="M24" i="6" s="1"/>
  <c r="L22" i="6"/>
  <c r="K22" i="6"/>
  <c r="J22" i="6"/>
  <c r="I22" i="6"/>
  <c r="H22" i="6"/>
  <c r="F68" i="6" s="1"/>
  <c r="G22" i="6"/>
  <c r="A22" i="6"/>
  <c r="O21" i="6"/>
  <c r="O20" i="6"/>
  <c r="O19" i="6"/>
  <c r="O18" i="6"/>
  <c r="O22" i="6" s="1"/>
  <c r="O24" i="6" s="1"/>
  <c r="N48" i="6" l="1"/>
  <c r="O47" i="6"/>
  <c r="O48" i="6" s="1"/>
  <c r="O61" i="6"/>
  <c r="O62" i="6" s="1"/>
  <c r="N62" i="6"/>
  <c r="N36" i="6"/>
  <c r="O36" i="6" s="1"/>
  <c r="O37" i="6" s="1"/>
  <c r="F70" i="6"/>
  <c r="F72" i="6" l="1"/>
  <c r="N37" i="6"/>
  <c r="F71" i="6" s="1"/>
  <c r="F73" i="6" s="1"/>
  <c r="F65" i="6" s="1"/>
</calcChain>
</file>

<file path=xl/sharedStrings.xml><?xml version="1.0" encoding="utf-8"?>
<sst xmlns="http://schemas.openxmlformats.org/spreadsheetml/2006/main" count="172" uniqueCount="99">
  <si>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</si>
  <si>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</si>
  <si>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</si>
  <si>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</si>
  <si>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</si>
  <si>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</si>
  <si>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</si>
  <si>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</si>
  <si>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</si>
  <si>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</si>
  <si>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</si>
  <si>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</si>
  <si>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</si>
  <si>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</si>
  <si>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</si>
  <si>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</si>
  <si>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</si>
  <si>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</si>
  <si>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</si>
  <si>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</si>
  <si>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</si>
  <si>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</si>
  <si>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</si>
  <si>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</si>
  <si>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</si>
  <si>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</si>
  <si>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</si>
  <si>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</si>
  <si>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</si>
  <si>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</si>
  <si>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</si>
  <si>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</si>
  <si>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</si>
  <si>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</si>
  <si>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</si>
  <si>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</si>
  <si>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</si>
  <si>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</si>
  <si>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</si>
  <si>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>HORAS DE ACTIVIDAD</t>
  </si>
  <si>
    <t>PRESUPUESTO TOTAL 2023 (RD$)</t>
  </si>
  <si>
    <t>Victor Payano y Maldané Cuello</t>
  </si>
  <si>
    <t>INSTALACIÓN Y VISITAS A PARCELAS DE VALIDACIÓN</t>
  </si>
  <si>
    <t>COMBUSTIBLE</t>
  </si>
  <si>
    <t>VIATICOS</t>
  </si>
  <si>
    <t xml:space="preserve"> EJECUCION MESUAL DE ACTIVIDADES Y PROGRAMA DE TRANSFERENCIA  PROYECTOS DE INVERSIÓN PÚBLICA</t>
  </si>
  <si>
    <t>HORAS de ACTIVIDADES</t>
  </si>
  <si>
    <t>Jose Cepeda</t>
  </si>
  <si>
    <t>Johuan Santos</t>
  </si>
  <si>
    <t>MES: SEPTIEMBRE 2023</t>
  </si>
  <si>
    <t>EJECUCION SEPTIEMBRE</t>
  </si>
  <si>
    <t xml:space="preserve"> Seguimiento a las actividades relacionadas a la construccion de muros e inicio a la construccion de un reservorio Parcela de Aguacate</t>
  </si>
  <si>
    <t>7, 8 y 9 de septiembre</t>
  </si>
  <si>
    <t>Hondo Valle(Elias Piña)</t>
  </si>
  <si>
    <t>Salomon Sosa Natta</t>
  </si>
  <si>
    <t>Visita de seguimiento a la construccion de muros y a la construccion del reservorio en Hondo Valle., parcela de Aguacate</t>
  </si>
  <si>
    <t>11 -15 de septiembre</t>
  </si>
  <si>
    <t>Realizar el trazado, hoyado, transporte y aplicación de enmienda enla segunda  parcela de aguacate ubicada en Hondo Valle.</t>
  </si>
  <si>
    <t>20, 21 y 22 de septiembre</t>
  </si>
  <si>
    <t>Visita tecnica a las parcelas de aguacate y café ubicadas en Hondo Valle, Elias Pina.</t>
  </si>
  <si>
    <t>27,28 y29 de septiembre</t>
  </si>
  <si>
    <t>Julio De Oleo</t>
  </si>
  <si>
    <t>Visita de seguimiento y cordinación de la poda a las parcelas de mango en Neyba</t>
  </si>
  <si>
    <t>5-6 de septiembre</t>
  </si>
  <si>
    <t>Neyba(La colonia y el taque)</t>
  </si>
  <si>
    <t>Juan Valdez</t>
  </si>
  <si>
    <t xml:space="preserve">Visita de seguimiento a las actividaes de aplicación de fertilizantes y estado de la plantación de la parcela de yuca </t>
  </si>
  <si>
    <t>14-15 de septiembre</t>
  </si>
  <si>
    <t>Dajabòn</t>
  </si>
  <si>
    <t>Salomon Sosa</t>
  </si>
  <si>
    <t xml:space="preserve">Seguimiento a parcela de aguacate y se realizo una transferencia de tecnología en poda de aguacate </t>
  </si>
  <si>
    <t>25-26de Septiembre</t>
  </si>
  <si>
    <t>Barahona(Paraiso)</t>
  </si>
  <si>
    <t>Julio De Oleo, Jose Aris y Cristobal Reyes</t>
  </si>
  <si>
    <t>Induccíon e instalación de parcela de mango en Pedernales</t>
  </si>
  <si>
    <t>27-29 de septiembre</t>
  </si>
  <si>
    <t>Pedernales</t>
  </si>
  <si>
    <t>Visita coordinacion parcela vegetales orientales (berenjena)</t>
  </si>
  <si>
    <t>13 de sept</t>
  </si>
  <si>
    <t>La Vega</t>
  </si>
  <si>
    <t>Johuan Santos Y Alexis Peguero</t>
  </si>
  <si>
    <t>Visita coordinacion y siembra parcela vegetales orientales (berenjena)</t>
  </si>
  <si>
    <t>Jose Cepeda (*)</t>
  </si>
  <si>
    <t>26 y 28 sept</t>
  </si>
  <si>
    <t>Eddy Pacheco y Pablo Suarez</t>
  </si>
  <si>
    <t>Visita seguimiento a parcela demostrativa de banano en Mao</t>
  </si>
  <si>
    <t>27 de sept</t>
  </si>
  <si>
    <t>Mao</t>
  </si>
  <si>
    <t>Olga Peralta</t>
  </si>
  <si>
    <t>Visita de cordinación para la istalación de parcela de ambiente contrrolado (invernadero) en Jarabacoa y parcela de batata en Higuey</t>
  </si>
  <si>
    <t>21 de Septiembre</t>
  </si>
  <si>
    <t>Jarabacoa</t>
  </si>
  <si>
    <t>PRESUPUESTO AÑO 2023</t>
  </si>
  <si>
    <t>Preparado por:</t>
  </si>
  <si>
    <t>Aprobado por:</t>
  </si>
  <si>
    <t>Ing. Carlos Ml. Sanquintin Beras</t>
  </si>
  <si>
    <t>Dra. Ana Maria Barcelo Larocca</t>
  </si>
  <si>
    <t>Enc. Div. de Planificacion y Desarrollo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</si>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</sst>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4" fillId="0" borderId="0" xfId="0" applyNumberFormat="1" applyFont="1"/>
    <xf numFmtId="0" fontId="12" fillId="2" borderId="1" xfId="0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12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11" fillId="4" borderId="2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5" fontId="0" fillId="0" borderId="0" xfId="0" applyNumberFormat="1"/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" fontId="0" fillId="0" borderId="0" xfId="0" applyNumberFormat="1"/>
    <xf numFmtId="4" fontId="0" fillId="0" borderId="0" xfId="0" applyNumberFormat="1"/>
    <xf numFmtId="165" fontId="4" fillId="2" borderId="0" xfId="0" applyNumberFormat="1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289A1561-F4FE-47B3-89EF-3F78ADCA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Q139"/>
  <sheetViews>
    <sheetView tabSelected="1" topLeftCell="A16" zoomScale="90" zoomScaleNormal="90" zoomScaleSheetLayoutView="80" workbookViewId="0">
      <selection activeCell="G20" sqref="G20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6" width="19.42578125" customWidth="1"/>
    <col min="7" max="7" width="15" customWidth="1"/>
    <col min="8" max="8" width="14.1406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6.42578125" customWidth="1"/>
    <col min="16" max="17" width="13.85546875" bestFit="1" customWidth="1"/>
  </cols>
  <sheetData>
    <row r="1" spans="1:15" ht="18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6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5.75" x14ac:dyDescent="0.25">
      <c r="A4" s="150" t="s">
        <v>30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6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8" x14ac:dyDescent="0.25">
      <c r="A6" s="151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8.2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8" customHeight="1" x14ac:dyDescent="0.25">
      <c r="A8" s="152" t="s">
        <v>29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1"/>
    </row>
    <row r="9" spans="1:15" ht="18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1"/>
    </row>
    <row r="10" spans="1:15" ht="18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customHeight="1" x14ac:dyDescent="0.25">
      <c r="A11" s="153" t="s">
        <v>49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20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</row>
    <row r="14" spans="1:15" ht="15.75" customHeight="1" thickBot="1" x14ac:dyDescent="0.3">
      <c r="A14" s="138" t="s">
        <v>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27" customHeight="1" thickBot="1" x14ac:dyDescent="0.3">
      <c r="A15" s="139" t="s">
        <v>3</v>
      </c>
      <c r="B15" s="123" t="s">
        <v>4</v>
      </c>
      <c r="C15" s="124"/>
      <c r="D15" s="125" t="s">
        <v>5</v>
      </c>
      <c r="E15" s="125" t="s">
        <v>6</v>
      </c>
      <c r="F15" s="125" t="s">
        <v>7</v>
      </c>
      <c r="G15" s="125" t="s">
        <v>46</v>
      </c>
      <c r="H15" s="123" t="s">
        <v>22</v>
      </c>
      <c r="I15" s="124"/>
      <c r="J15" s="125" t="s">
        <v>40</v>
      </c>
      <c r="K15" s="95"/>
      <c r="L15" s="95"/>
      <c r="M15" s="125" t="s">
        <v>8</v>
      </c>
      <c r="N15" s="125" t="s">
        <v>25</v>
      </c>
      <c r="O15" s="129" t="s">
        <v>32</v>
      </c>
    </row>
    <row r="16" spans="1:15" ht="2.25" customHeight="1" thickBot="1" x14ac:dyDescent="0.3">
      <c r="A16" s="140"/>
      <c r="B16" s="141"/>
      <c r="C16" s="142"/>
      <c r="D16" s="127"/>
      <c r="E16" s="127"/>
      <c r="F16" s="127"/>
      <c r="G16" s="143"/>
      <c r="H16" s="60" t="s">
        <v>14</v>
      </c>
      <c r="I16" s="125" t="s">
        <v>24</v>
      </c>
      <c r="J16" s="126"/>
      <c r="K16" s="96"/>
      <c r="L16" s="96"/>
      <c r="M16" s="126"/>
      <c r="N16" s="127"/>
      <c r="O16" s="130"/>
    </row>
    <row r="17" spans="1:16" ht="26.25" customHeight="1" thickBot="1" x14ac:dyDescent="0.3">
      <c r="A17" s="140"/>
      <c r="B17" s="95" t="s">
        <v>9</v>
      </c>
      <c r="C17" s="94" t="s">
        <v>10</v>
      </c>
      <c r="D17" s="127"/>
      <c r="E17" s="128"/>
      <c r="F17" s="127"/>
      <c r="G17" s="143"/>
      <c r="H17" s="61" t="s">
        <v>23</v>
      </c>
      <c r="I17" s="127"/>
      <c r="J17" s="126"/>
      <c r="K17" s="97" t="s">
        <v>43</v>
      </c>
      <c r="L17" s="97" t="s">
        <v>44</v>
      </c>
      <c r="M17" s="126"/>
      <c r="N17" s="127"/>
      <c r="O17" s="147"/>
    </row>
    <row r="18" spans="1:16" ht="128.25" customHeight="1" thickBot="1" x14ac:dyDescent="0.3">
      <c r="A18" s="63">
        <v>1</v>
      </c>
      <c r="B18" s="154"/>
      <c r="C18" s="155" t="s">
        <v>51</v>
      </c>
      <c r="D18" s="27" t="s">
        <v>41</v>
      </c>
      <c r="E18" s="90" t="s">
        <v>52</v>
      </c>
      <c r="F18" s="88" t="s">
        <v>53</v>
      </c>
      <c r="G18" s="29">
        <v>16</v>
      </c>
      <c r="H18" s="29"/>
      <c r="I18" s="29"/>
      <c r="J18" s="67">
        <v>239250</v>
      </c>
      <c r="K18" s="57">
        <v>5500</v>
      </c>
      <c r="L18" s="57">
        <v>15856.42</v>
      </c>
      <c r="M18" s="57">
        <v>148000</v>
      </c>
      <c r="N18" s="28">
        <v>0</v>
      </c>
      <c r="O18" s="28">
        <f>M18+N18</f>
        <v>148000</v>
      </c>
    </row>
    <row r="19" spans="1:16" ht="75" customHeight="1" thickBot="1" x14ac:dyDescent="0.3">
      <c r="A19" s="63">
        <v>1</v>
      </c>
      <c r="B19" s="27" t="s">
        <v>54</v>
      </c>
      <c r="C19" s="90" t="s">
        <v>55</v>
      </c>
      <c r="D19" s="42" t="s">
        <v>41</v>
      </c>
      <c r="E19" s="87" t="s">
        <v>56</v>
      </c>
      <c r="F19" s="88" t="s">
        <v>53</v>
      </c>
      <c r="G19" s="66">
        <v>40</v>
      </c>
      <c r="H19" s="66"/>
      <c r="I19" s="66">
        <v>0</v>
      </c>
      <c r="J19" s="67"/>
      <c r="K19" s="57">
        <v>5500</v>
      </c>
      <c r="L19" s="68">
        <v>25750</v>
      </c>
      <c r="M19" s="57">
        <v>0</v>
      </c>
      <c r="N19" s="28">
        <v>11200</v>
      </c>
      <c r="O19" s="28">
        <f>M19+N19</f>
        <v>11200</v>
      </c>
    </row>
    <row r="20" spans="1:16" ht="82.5" customHeight="1" thickBot="1" x14ac:dyDescent="0.3">
      <c r="A20" s="63">
        <v>1</v>
      </c>
      <c r="B20" s="27" t="s">
        <v>54</v>
      </c>
      <c r="C20" s="155" t="s">
        <v>57</v>
      </c>
      <c r="D20" s="42" t="s">
        <v>41</v>
      </c>
      <c r="E20" s="87" t="s">
        <v>58</v>
      </c>
      <c r="F20" s="88" t="s">
        <v>53</v>
      </c>
      <c r="G20" s="66">
        <v>24</v>
      </c>
      <c r="H20" s="66"/>
      <c r="I20" s="66"/>
      <c r="J20" s="67"/>
      <c r="K20" s="68">
        <v>5500</v>
      </c>
      <c r="L20" s="68">
        <v>14250</v>
      </c>
      <c r="M20" s="57">
        <v>0</v>
      </c>
      <c r="N20" s="28">
        <v>11200</v>
      </c>
      <c r="O20" s="28">
        <f t="shared" ref="O20:O21" si="0">M20+N20</f>
        <v>11200</v>
      </c>
    </row>
    <row r="21" spans="1:16" ht="44.25" customHeight="1" thickBot="1" x14ac:dyDescent="0.3">
      <c r="A21" s="63">
        <v>1</v>
      </c>
      <c r="B21" s="27"/>
      <c r="C21" s="90" t="s">
        <v>59</v>
      </c>
      <c r="D21" s="41" t="s">
        <v>41</v>
      </c>
      <c r="E21" s="87" t="s">
        <v>60</v>
      </c>
      <c r="F21" s="88" t="s">
        <v>53</v>
      </c>
      <c r="G21" s="53">
        <v>16</v>
      </c>
      <c r="H21" s="53"/>
      <c r="I21" s="53"/>
      <c r="J21" s="54"/>
      <c r="K21" s="55">
        <v>5500</v>
      </c>
      <c r="L21" s="55">
        <v>12500</v>
      </c>
      <c r="M21" s="49"/>
      <c r="N21" s="49"/>
      <c r="O21" s="56">
        <f t="shared" si="0"/>
        <v>0</v>
      </c>
    </row>
    <row r="22" spans="1:16" ht="15.75" customHeight="1" thickBot="1" x14ac:dyDescent="0.3">
      <c r="A22" s="64">
        <f>SUM(A18:A21)</f>
        <v>4</v>
      </c>
      <c r="B22" s="113" t="s">
        <v>11</v>
      </c>
      <c r="C22" s="113"/>
      <c r="D22" s="113"/>
      <c r="E22" s="113"/>
      <c r="F22" s="113"/>
      <c r="G22" s="30">
        <f t="shared" ref="G22:O22" si="1">SUM(G18:G21)</f>
        <v>96</v>
      </c>
      <c r="H22" s="30">
        <f t="shared" si="1"/>
        <v>0</v>
      </c>
      <c r="I22" s="30">
        <f t="shared" si="1"/>
        <v>0</v>
      </c>
      <c r="J22" s="69">
        <f t="shared" si="1"/>
        <v>239250</v>
      </c>
      <c r="K22" s="69">
        <f t="shared" si="1"/>
        <v>22000</v>
      </c>
      <c r="L22" s="69">
        <f t="shared" si="1"/>
        <v>68356.42</v>
      </c>
      <c r="M22" s="69">
        <f t="shared" si="1"/>
        <v>148000</v>
      </c>
      <c r="N22" s="69">
        <f t="shared" si="1"/>
        <v>22400</v>
      </c>
      <c r="O22" s="70">
        <f t="shared" si="1"/>
        <v>170400</v>
      </c>
    </row>
    <row r="23" spans="1:16" ht="15.75" customHeight="1" thickBot="1" x14ac:dyDescent="0.3">
      <c r="A23" s="120" t="s">
        <v>12</v>
      </c>
      <c r="B23" s="121"/>
      <c r="C23" s="121"/>
      <c r="D23" s="121"/>
      <c r="E23" s="121"/>
      <c r="F23" s="121"/>
      <c r="G23" s="121"/>
      <c r="H23" s="32"/>
      <c r="I23" s="32"/>
      <c r="J23" s="71"/>
      <c r="K23" s="71"/>
      <c r="L23" s="71"/>
      <c r="M23" s="59">
        <v>0</v>
      </c>
      <c r="N23" s="59">
        <f>N22*-0.1</f>
        <v>-2240</v>
      </c>
      <c r="O23" s="72">
        <f>N23</f>
        <v>-2240</v>
      </c>
    </row>
    <row r="24" spans="1:16" ht="15.75" customHeight="1" thickBot="1" x14ac:dyDescent="0.3">
      <c r="A24" s="113" t="s">
        <v>13</v>
      </c>
      <c r="B24" s="113"/>
      <c r="C24" s="113"/>
      <c r="D24" s="113"/>
      <c r="E24" s="113"/>
      <c r="F24" s="113"/>
      <c r="G24" s="113"/>
      <c r="H24" s="33"/>
      <c r="I24" s="33"/>
      <c r="J24" s="73"/>
      <c r="K24" s="73"/>
      <c r="L24" s="73"/>
      <c r="M24" s="59">
        <f>+M22+M23</f>
        <v>148000</v>
      </c>
      <c r="N24" s="59">
        <f>+N22-N23</f>
        <v>24640</v>
      </c>
      <c r="O24" s="72">
        <f>+O22-O23</f>
        <v>172640</v>
      </c>
    </row>
    <row r="25" spans="1:16" x14ac:dyDescent="0.25">
      <c r="A25" s="12"/>
      <c r="B25" s="12"/>
      <c r="C25" s="12"/>
      <c r="D25" s="12"/>
      <c r="E25" s="12"/>
      <c r="F25" s="12"/>
      <c r="G25" s="12"/>
      <c r="H25" s="13"/>
      <c r="I25" s="13"/>
      <c r="J25" s="14"/>
      <c r="K25" s="14"/>
      <c r="L25" s="14"/>
      <c r="M25" s="14"/>
      <c r="N25" s="14"/>
      <c r="O25" s="15"/>
    </row>
    <row r="26" spans="1:16" ht="16.5" customHeight="1" thickBot="1" x14ac:dyDescent="0.3">
      <c r="A26" s="146" t="s">
        <v>28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6"/>
      <c r="O26" s="16"/>
    </row>
    <row r="27" spans="1:16" ht="23.25" customHeight="1" thickBot="1" x14ac:dyDescent="0.3">
      <c r="A27" s="139" t="s">
        <v>3</v>
      </c>
      <c r="B27" s="123" t="s">
        <v>4</v>
      </c>
      <c r="C27" s="124"/>
      <c r="D27" s="125" t="s">
        <v>5</v>
      </c>
      <c r="E27" s="125" t="s">
        <v>6</v>
      </c>
      <c r="F27" s="125" t="s">
        <v>7</v>
      </c>
      <c r="G27" s="125" t="s">
        <v>31</v>
      </c>
      <c r="H27" s="123" t="s">
        <v>22</v>
      </c>
      <c r="I27" s="124"/>
      <c r="J27" s="125" t="s">
        <v>40</v>
      </c>
      <c r="K27" s="95"/>
      <c r="L27" s="95"/>
      <c r="M27" s="125" t="s">
        <v>8</v>
      </c>
      <c r="N27" s="125" t="s">
        <v>25</v>
      </c>
      <c r="O27" s="129" t="s">
        <v>32</v>
      </c>
    </row>
    <row r="28" spans="1:16" ht="0.75" customHeight="1" thickBot="1" x14ac:dyDescent="0.3">
      <c r="A28" s="140"/>
      <c r="B28" s="141"/>
      <c r="C28" s="142"/>
      <c r="D28" s="127"/>
      <c r="E28" s="127"/>
      <c r="F28" s="127"/>
      <c r="G28" s="143"/>
      <c r="H28" s="125" t="s">
        <v>23</v>
      </c>
      <c r="I28" s="125" t="s">
        <v>24</v>
      </c>
      <c r="J28" s="126"/>
      <c r="K28" s="96"/>
      <c r="L28" s="96"/>
      <c r="M28" s="126"/>
      <c r="N28" s="127"/>
      <c r="O28" s="130"/>
    </row>
    <row r="29" spans="1:16" ht="28.5" customHeight="1" thickBot="1" x14ac:dyDescent="0.3">
      <c r="A29" s="148"/>
      <c r="B29" s="65" t="s">
        <v>9</v>
      </c>
      <c r="C29" s="94" t="s">
        <v>10</v>
      </c>
      <c r="D29" s="127"/>
      <c r="E29" s="127"/>
      <c r="F29" s="127"/>
      <c r="G29" s="143"/>
      <c r="H29" s="127"/>
      <c r="I29" s="127"/>
      <c r="J29" s="126"/>
      <c r="K29" s="97" t="s">
        <v>43</v>
      </c>
      <c r="L29" s="97" t="s">
        <v>44</v>
      </c>
      <c r="M29" s="126"/>
      <c r="N29" s="127"/>
      <c r="O29" s="147"/>
    </row>
    <row r="30" spans="1:16" ht="63.75" customHeight="1" thickBot="1" x14ac:dyDescent="0.3">
      <c r="A30" s="99">
        <v>2</v>
      </c>
      <c r="B30" s="89" t="s">
        <v>61</v>
      </c>
      <c r="C30" s="75" t="s">
        <v>62</v>
      </c>
      <c r="D30" s="41" t="s">
        <v>27</v>
      </c>
      <c r="E30" s="156" t="s">
        <v>63</v>
      </c>
      <c r="F30" s="41" t="s">
        <v>64</v>
      </c>
      <c r="G30" s="46">
        <v>8</v>
      </c>
      <c r="H30" s="157"/>
      <c r="I30" s="157"/>
      <c r="J30" s="48">
        <v>500000</v>
      </c>
      <c r="K30" s="49">
        <v>5100</v>
      </c>
      <c r="L30" s="49">
        <v>6450</v>
      </c>
      <c r="M30" s="49"/>
      <c r="N30" s="48">
        <v>14400</v>
      </c>
      <c r="O30" s="47">
        <f>M30+N30</f>
        <v>14400</v>
      </c>
      <c r="P30" s="158"/>
    </row>
    <row r="31" spans="1:16" ht="76.5" customHeight="1" thickBot="1" x14ac:dyDescent="0.3">
      <c r="A31" s="99">
        <v>1</v>
      </c>
      <c r="B31" s="41" t="s">
        <v>65</v>
      </c>
      <c r="C31" s="75" t="s">
        <v>66</v>
      </c>
      <c r="D31" s="41" t="s">
        <v>27</v>
      </c>
      <c r="E31" s="74" t="s">
        <v>67</v>
      </c>
      <c r="F31" s="41" t="s">
        <v>68</v>
      </c>
      <c r="G31" s="46">
        <v>8</v>
      </c>
      <c r="H31" s="29"/>
      <c r="I31" s="29"/>
      <c r="J31" s="48">
        <v>285000</v>
      </c>
      <c r="K31" s="49">
        <v>6000</v>
      </c>
      <c r="L31" s="49">
        <v>6900</v>
      </c>
      <c r="M31" s="49"/>
      <c r="N31" s="48">
        <v>15400</v>
      </c>
      <c r="O31" s="47">
        <f t="shared" ref="O31:O34" si="2">M31+N31</f>
        <v>15400</v>
      </c>
    </row>
    <row r="32" spans="1:16" ht="111.75" customHeight="1" thickBot="1" x14ac:dyDescent="0.3">
      <c r="A32" s="99">
        <v>1</v>
      </c>
      <c r="B32" s="41" t="s">
        <v>69</v>
      </c>
      <c r="C32" s="75" t="s">
        <v>70</v>
      </c>
      <c r="D32" s="41" t="s">
        <v>27</v>
      </c>
      <c r="E32" s="41" t="s">
        <v>71</v>
      </c>
      <c r="F32" s="41" t="s">
        <v>72</v>
      </c>
      <c r="G32" s="46">
        <v>8</v>
      </c>
      <c r="H32" s="29">
        <v>15</v>
      </c>
      <c r="I32" s="29">
        <v>1</v>
      </c>
      <c r="J32" s="48">
        <v>570000</v>
      </c>
      <c r="K32" s="49">
        <v>3000</v>
      </c>
      <c r="L32" s="49">
        <v>10500</v>
      </c>
      <c r="M32" s="49">
        <v>14160</v>
      </c>
      <c r="N32" s="48">
        <v>12600</v>
      </c>
      <c r="O32" s="47">
        <f t="shared" si="2"/>
        <v>26760</v>
      </c>
    </row>
    <row r="33" spans="1:17" ht="66.75" customHeight="1" thickBot="1" x14ac:dyDescent="0.3">
      <c r="A33" s="99">
        <v>1</v>
      </c>
      <c r="B33" s="41" t="s">
        <v>73</v>
      </c>
      <c r="C33" s="75" t="s">
        <v>74</v>
      </c>
      <c r="D33" s="41" t="s">
        <v>27</v>
      </c>
      <c r="E33" s="74" t="s">
        <v>75</v>
      </c>
      <c r="F33" s="41" t="s">
        <v>76</v>
      </c>
      <c r="G33" s="46">
        <v>8</v>
      </c>
      <c r="H33" s="29">
        <v>21</v>
      </c>
      <c r="I33" s="29"/>
      <c r="J33" s="48"/>
      <c r="K33" s="49">
        <v>3500</v>
      </c>
      <c r="L33" s="49">
        <v>36400</v>
      </c>
      <c r="M33" s="49">
        <v>10050</v>
      </c>
      <c r="N33" s="48">
        <v>34600</v>
      </c>
      <c r="O33" s="47">
        <f t="shared" si="2"/>
        <v>44650</v>
      </c>
    </row>
    <row r="34" spans="1:17" ht="26.25" thickBot="1" x14ac:dyDescent="0.3">
      <c r="A34" s="99">
        <v>0</v>
      </c>
      <c r="B34" s="41"/>
      <c r="C34" s="75"/>
      <c r="D34" s="41" t="s">
        <v>27</v>
      </c>
      <c r="E34" s="41"/>
      <c r="F34" s="41"/>
      <c r="G34" s="53"/>
      <c r="H34" s="53"/>
      <c r="I34" s="53"/>
      <c r="J34" s="48">
        <v>0</v>
      </c>
      <c r="K34" s="49"/>
      <c r="L34" s="49"/>
      <c r="M34" s="49"/>
      <c r="N34" s="48"/>
      <c r="O34" s="47">
        <f t="shared" si="2"/>
        <v>0</v>
      </c>
    </row>
    <row r="35" spans="1:17" ht="15.75" thickBot="1" x14ac:dyDescent="0.3">
      <c r="A35" s="99">
        <f>SUM(A30:A34)</f>
        <v>5</v>
      </c>
      <c r="B35" s="132" t="s">
        <v>11</v>
      </c>
      <c r="C35" s="133"/>
      <c r="D35" s="133"/>
      <c r="E35" s="133"/>
      <c r="F35" s="134"/>
      <c r="G35" s="34">
        <f t="shared" ref="G35:O35" si="3">SUM(G30:G34)</f>
        <v>32</v>
      </c>
      <c r="H35" s="34">
        <f t="shared" si="3"/>
        <v>36</v>
      </c>
      <c r="I35" s="34">
        <f t="shared" si="3"/>
        <v>1</v>
      </c>
      <c r="J35" s="76">
        <f t="shared" si="3"/>
        <v>1355000</v>
      </c>
      <c r="K35" s="76">
        <f t="shared" si="3"/>
        <v>17600</v>
      </c>
      <c r="L35" s="76">
        <f t="shared" si="3"/>
        <v>60250</v>
      </c>
      <c r="M35" s="76">
        <f t="shared" si="3"/>
        <v>24210</v>
      </c>
      <c r="N35" s="76">
        <f t="shared" si="3"/>
        <v>77000</v>
      </c>
      <c r="O35" s="76">
        <f t="shared" si="3"/>
        <v>101210</v>
      </c>
    </row>
    <row r="36" spans="1:17" ht="15.75" thickBot="1" x14ac:dyDescent="0.3">
      <c r="A36" s="135" t="s">
        <v>12</v>
      </c>
      <c r="B36" s="136"/>
      <c r="C36" s="136"/>
      <c r="D36" s="136"/>
      <c r="E36" s="136"/>
      <c r="F36" s="136"/>
      <c r="G36" s="137"/>
      <c r="H36" s="35"/>
      <c r="I36" s="35"/>
      <c r="J36" s="36"/>
      <c r="K36" s="77"/>
      <c r="L36" s="77"/>
      <c r="M36" s="77">
        <v>0</v>
      </c>
      <c r="N36" s="77">
        <f>0.1*-N35</f>
        <v>-7700</v>
      </c>
      <c r="O36" s="78">
        <f>N36</f>
        <v>-7700</v>
      </c>
    </row>
    <row r="37" spans="1:17" ht="15.75" thickBot="1" x14ac:dyDescent="0.3">
      <c r="A37" s="132" t="s">
        <v>15</v>
      </c>
      <c r="B37" s="133"/>
      <c r="C37" s="133"/>
      <c r="D37" s="133"/>
      <c r="E37" s="133"/>
      <c r="F37" s="133"/>
      <c r="G37" s="134"/>
      <c r="H37" s="37"/>
      <c r="I37" s="37"/>
      <c r="J37" s="36"/>
      <c r="K37" s="77"/>
      <c r="L37" s="77"/>
      <c r="M37" s="77">
        <f>SUM(M35:M36)</f>
        <v>24210</v>
      </c>
      <c r="N37" s="59">
        <f>+N35+N36</f>
        <v>69300</v>
      </c>
      <c r="O37" s="59">
        <f>+O35+O36</f>
        <v>93510</v>
      </c>
      <c r="Q37" s="79"/>
    </row>
    <row r="38" spans="1:17" x14ac:dyDescent="0.25">
      <c r="A38" s="12"/>
      <c r="B38" s="12"/>
      <c r="C38" s="12"/>
      <c r="D38" s="12"/>
      <c r="E38" s="12"/>
      <c r="F38" s="12"/>
      <c r="G38" s="12"/>
      <c r="H38" s="13"/>
      <c r="I38" s="13"/>
      <c r="J38" s="14"/>
      <c r="K38" s="14"/>
      <c r="L38" s="14"/>
      <c r="M38" s="14"/>
      <c r="N38" s="14"/>
      <c r="O38" s="15"/>
    </row>
    <row r="39" spans="1:17" ht="15.75" customHeight="1" thickBot="1" x14ac:dyDescent="0.3">
      <c r="A39" s="146" t="s">
        <v>33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0"/>
      <c r="O39" s="10"/>
    </row>
    <row r="40" spans="1:17" ht="23.25" customHeight="1" thickBot="1" x14ac:dyDescent="0.3">
      <c r="A40" s="139" t="s">
        <v>3</v>
      </c>
      <c r="B40" s="123" t="s">
        <v>4</v>
      </c>
      <c r="C40" s="124"/>
      <c r="D40" s="125" t="s">
        <v>5</v>
      </c>
      <c r="E40" s="125" t="s">
        <v>6</v>
      </c>
      <c r="F40" s="125" t="s">
        <v>7</v>
      </c>
      <c r="G40" s="125" t="s">
        <v>31</v>
      </c>
      <c r="H40" s="123" t="s">
        <v>22</v>
      </c>
      <c r="I40" s="124"/>
      <c r="J40" s="125" t="s">
        <v>40</v>
      </c>
      <c r="K40" s="95"/>
      <c r="L40" s="95"/>
      <c r="M40" s="125" t="s">
        <v>8</v>
      </c>
      <c r="N40" s="125" t="s">
        <v>25</v>
      </c>
      <c r="O40" s="129" t="s">
        <v>32</v>
      </c>
    </row>
    <row r="41" spans="1:17" ht="2.25" customHeight="1" thickBot="1" x14ac:dyDescent="0.3">
      <c r="A41" s="140"/>
      <c r="B41" s="141"/>
      <c r="C41" s="142"/>
      <c r="D41" s="143"/>
      <c r="E41" s="143"/>
      <c r="F41" s="143"/>
      <c r="G41" s="143"/>
      <c r="H41" s="125" t="s">
        <v>23</v>
      </c>
      <c r="I41" s="125" t="s">
        <v>24</v>
      </c>
      <c r="J41" s="126"/>
      <c r="K41" s="96"/>
      <c r="L41" s="96"/>
      <c r="M41" s="126"/>
      <c r="N41" s="127"/>
      <c r="O41" s="130"/>
    </row>
    <row r="42" spans="1:17" ht="28.5" customHeight="1" thickBot="1" x14ac:dyDescent="0.3">
      <c r="A42" s="140"/>
      <c r="B42" s="95" t="s">
        <v>9</v>
      </c>
      <c r="C42" s="94" t="s">
        <v>10</v>
      </c>
      <c r="D42" s="144"/>
      <c r="E42" s="144"/>
      <c r="F42" s="144"/>
      <c r="G42" s="144"/>
      <c r="H42" s="128"/>
      <c r="I42" s="128"/>
      <c r="J42" s="145"/>
      <c r="K42" s="97" t="s">
        <v>43</v>
      </c>
      <c r="L42" s="97" t="s">
        <v>44</v>
      </c>
      <c r="M42" s="126"/>
      <c r="N42" s="128"/>
      <c r="O42" s="131"/>
    </row>
    <row r="43" spans="1:17" ht="39" thickBot="1" x14ac:dyDescent="0.3">
      <c r="A43" s="62">
        <v>1</v>
      </c>
      <c r="B43" s="50" t="s">
        <v>48</v>
      </c>
      <c r="C43" s="50" t="s">
        <v>77</v>
      </c>
      <c r="D43" s="41" t="s">
        <v>47</v>
      </c>
      <c r="E43" s="81" t="s">
        <v>78</v>
      </c>
      <c r="F43" s="50" t="s">
        <v>79</v>
      </c>
      <c r="G43" s="51">
        <v>8</v>
      </c>
      <c r="H43" s="51">
        <v>3</v>
      </c>
      <c r="I43" s="51">
        <v>0</v>
      </c>
      <c r="J43" s="48"/>
      <c r="K43" s="85">
        <v>2900</v>
      </c>
      <c r="L43" s="85">
        <v>2750</v>
      </c>
      <c r="M43" s="86">
        <v>0</v>
      </c>
      <c r="N43" s="86">
        <v>9600</v>
      </c>
      <c r="O43" s="47">
        <f t="shared" ref="O43:O45" si="4">M43+N43</f>
        <v>9600</v>
      </c>
    </row>
    <row r="44" spans="1:17" ht="41.25" customHeight="1" thickBot="1" x14ac:dyDescent="0.3">
      <c r="A44" s="62">
        <v>1</v>
      </c>
      <c r="B44" s="50" t="s">
        <v>80</v>
      </c>
      <c r="C44" s="50" t="s">
        <v>81</v>
      </c>
      <c r="D44" s="41" t="s">
        <v>82</v>
      </c>
      <c r="E44" s="81" t="s">
        <v>83</v>
      </c>
      <c r="F44" s="50" t="s">
        <v>79</v>
      </c>
      <c r="G44" s="51">
        <v>16</v>
      </c>
      <c r="H44" s="51">
        <v>8</v>
      </c>
      <c r="I44" s="51">
        <v>0</v>
      </c>
      <c r="J44" s="48"/>
      <c r="K44" s="85">
        <v>2750</v>
      </c>
      <c r="L44" s="85">
        <v>7125</v>
      </c>
      <c r="M44" s="86">
        <v>8500</v>
      </c>
      <c r="N44" s="86">
        <v>19200</v>
      </c>
      <c r="O44" s="47">
        <f t="shared" si="4"/>
        <v>27700</v>
      </c>
    </row>
    <row r="45" spans="1:17" ht="39.75" customHeight="1" thickBot="1" x14ac:dyDescent="0.3">
      <c r="A45" s="62">
        <v>1</v>
      </c>
      <c r="B45" s="50" t="s">
        <v>84</v>
      </c>
      <c r="C45" s="80" t="s">
        <v>85</v>
      </c>
      <c r="D45" s="98" t="s">
        <v>82</v>
      </c>
      <c r="E45" s="81" t="s">
        <v>86</v>
      </c>
      <c r="F45" s="50" t="s">
        <v>87</v>
      </c>
      <c r="G45" s="50">
        <v>8</v>
      </c>
      <c r="H45" s="50">
        <v>3</v>
      </c>
      <c r="I45" s="50">
        <v>0</v>
      </c>
      <c r="J45" s="50"/>
      <c r="K45" s="82">
        <v>2750</v>
      </c>
      <c r="L45" s="82">
        <v>7125</v>
      </c>
      <c r="M45" s="82">
        <v>0</v>
      </c>
      <c r="N45" s="83">
        <v>20800</v>
      </c>
      <c r="O45" s="47">
        <f t="shared" si="4"/>
        <v>20800</v>
      </c>
    </row>
    <row r="46" spans="1:17" ht="13.5" customHeight="1" thickBot="1" x14ac:dyDescent="0.3">
      <c r="A46" s="99">
        <f>SUM(A43:A45)</f>
        <v>3</v>
      </c>
      <c r="B46" s="132" t="s">
        <v>11</v>
      </c>
      <c r="C46" s="133"/>
      <c r="D46" s="133"/>
      <c r="E46" s="133"/>
      <c r="F46" s="134"/>
      <c r="G46" s="34">
        <f t="shared" ref="G46:O46" si="5">SUM(G43:G45)</f>
        <v>32</v>
      </c>
      <c r="H46" s="34">
        <f t="shared" si="5"/>
        <v>14</v>
      </c>
      <c r="I46" s="34">
        <f t="shared" si="5"/>
        <v>0</v>
      </c>
      <c r="J46" s="34">
        <f t="shared" si="5"/>
        <v>0</v>
      </c>
      <c r="K46" s="76">
        <f t="shared" si="5"/>
        <v>8400</v>
      </c>
      <c r="L46" s="76">
        <f t="shared" si="5"/>
        <v>17000</v>
      </c>
      <c r="M46" s="76">
        <f t="shared" si="5"/>
        <v>8500</v>
      </c>
      <c r="N46" s="76">
        <f t="shared" si="5"/>
        <v>49600</v>
      </c>
      <c r="O46" s="76">
        <f t="shared" si="5"/>
        <v>58100</v>
      </c>
      <c r="Q46" s="79"/>
    </row>
    <row r="47" spans="1:17" ht="13.5" customHeight="1" thickBot="1" x14ac:dyDescent="0.3">
      <c r="A47" s="135" t="s">
        <v>12</v>
      </c>
      <c r="B47" s="136"/>
      <c r="C47" s="136"/>
      <c r="D47" s="136"/>
      <c r="E47" s="136"/>
      <c r="F47" s="136"/>
      <c r="G47" s="137"/>
      <c r="H47" s="18"/>
      <c r="I47" s="18"/>
      <c r="J47" s="17"/>
      <c r="K47" s="84"/>
      <c r="L47" s="84"/>
      <c r="M47" s="77">
        <v>0</v>
      </c>
      <c r="N47" s="77">
        <f>-0.1*N46</f>
        <v>-4960</v>
      </c>
      <c r="O47" s="78">
        <f>N47</f>
        <v>-4960</v>
      </c>
    </row>
    <row r="48" spans="1:17" ht="14.25" customHeight="1" thickBot="1" x14ac:dyDescent="0.3">
      <c r="A48" s="132" t="s">
        <v>15</v>
      </c>
      <c r="B48" s="133"/>
      <c r="C48" s="133"/>
      <c r="D48" s="133"/>
      <c r="E48" s="133"/>
      <c r="F48" s="133"/>
      <c r="G48" s="134"/>
      <c r="H48" s="19"/>
      <c r="I48" s="19"/>
      <c r="J48" s="17"/>
      <c r="K48" s="84"/>
      <c r="L48" s="84"/>
      <c r="M48" s="77">
        <f>SUM(M46:M47)</f>
        <v>8500</v>
      </c>
      <c r="N48" s="59">
        <f>+N46+N47</f>
        <v>44640</v>
      </c>
      <c r="O48" s="59">
        <f>+O46+O47</f>
        <v>53140</v>
      </c>
    </row>
    <row r="49" spans="1:16" ht="14.25" customHeight="1" x14ac:dyDescent="0.25">
      <c r="A49" s="6"/>
      <c r="B49" s="6"/>
      <c r="C49" s="6"/>
      <c r="D49" s="6"/>
      <c r="E49" s="6"/>
      <c r="F49" s="6"/>
      <c r="G49" s="6"/>
      <c r="H49" s="13"/>
      <c r="I49" s="13"/>
      <c r="J49" s="14"/>
      <c r="K49" s="14"/>
      <c r="L49" s="14"/>
      <c r="M49" s="7"/>
      <c r="N49" s="7"/>
      <c r="O49" s="7"/>
    </row>
    <row r="50" spans="1:16" x14ac:dyDescent="0.25">
      <c r="A50" s="6"/>
      <c r="B50" s="6"/>
      <c r="C50" s="6"/>
      <c r="D50" s="6"/>
      <c r="E50" s="6"/>
      <c r="F50" s="6"/>
      <c r="G50" s="6"/>
      <c r="H50" s="4"/>
      <c r="I50" s="4"/>
      <c r="J50" s="7"/>
      <c r="K50" s="7"/>
      <c r="L50" s="7"/>
      <c r="M50" s="7"/>
      <c r="N50" s="7"/>
      <c r="O50" s="8"/>
    </row>
    <row r="51" spans="1:16" ht="15.75" thickBot="1" x14ac:dyDescent="0.3">
      <c r="A51" s="138" t="s">
        <v>37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1:16" ht="24.75" customHeight="1" thickBot="1" x14ac:dyDescent="0.3">
      <c r="A52" s="139" t="s">
        <v>3</v>
      </c>
      <c r="B52" s="123" t="s">
        <v>4</v>
      </c>
      <c r="C52" s="124"/>
      <c r="D52" s="125" t="s">
        <v>5</v>
      </c>
      <c r="E52" s="125" t="s">
        <v>6</v>
      </c>
      <c r="F52" s="125" t="s">
        <v>7</v>
      </c>
      <c r="G52" s="125" t="s">
        <v>26</v>
      </c>
      <c r="H52" s="123" t="s">
        <v>22</v>
      </c>
      <c r="I52" s="124"/>
      <c r="J52" s="125" t="s">
        <v>40</v>
      </c>
      <c r="K52" s="95"/>
      <c r="L52" s="95"/>
      <c r="M52" s="125" t="s">
        <v>8</v>
      </c>
      <c r="N52" s="125" t="s">
        <v>25</v>
      </c>
      <c r="O52" s="129" t="s">
        <v>35</v>
      </c>
    </row>
    <row r="53" spans="1:16" ht="15.75" thickBot="1" x14ac:dyDescent="0.3">
      <c r="A53" s="140"/>
      <c r="B53" s="141"/>
      <c r="C53" s="142"/>
      <c r="D53" s="127"/>
      <c r="E53" s="127"/>
      <c r="F53" s="127"/>
      <c r="G53" s="143"/>
      <c r="H53" s="125" t="s">
        <v>23</v>
      </c>
      <c r="I53" s="125" t="s">
        <v>24</v>
      </c>
      <c r="J53" s="126"/>
      <c r="K53" s="96"/>
      <c r="L53" s="96"/>
      <c r="M53" s="126"/>
      <c r="N53" s="127"/>
      <c r="O53" s="130"/>
    </row>
    <row r="54" spans="1:16" ht="27.75" customHeight="1" thickBot="1" x14ac:dyDescent="0.3">
      <c r="A54" s="140"/>
      <c r="B54" s="95" t="s">
        <v>9</v>
      </c>
      <c r="C54" s="94" t="s">
        <v>10</v>
      </c>
      <c r="D54" s="127"/>
      <c r="E54" s="127"/>
      <c r="F54" s="127"/>
      <c r="G54" s="144"/>
      <c r="H54" s="128"/>
      <c r="I54" s="128"/>
      <c r="J54" s="126"/>
      <c r="K54" s="97" t="s">
        <v>43</v>
      </c>
      <c r="L54" s="97" t="s">
        <v>44</v>
      </c>
      <c r="M54" s="126"/>
      <c r="N54" s="128"/>
      <c r="O54" s="131"/>
    </row>
    <row r="55" spans="1:16" ht="90.75" thickBot="1" x14ac:dyDescent="0.3">
      <c r="A55" s="64">
        <v>1</v>
      </c>
      <c r="B55" s="27" t="s">
        <v>88</v>
      </c>
      <c r="C55" s="75" t="s">
        <v>89</v>
      </c>
      <c r="D55" s="27" t="s">
        <v>36</v>
      </c>
      <c r="E55" s="42" t="s">
        <v>90</v>
      </c>
      <c r="F55" s="27" t="s">
        <v>91</v>
      </c>
      <c r="G55" s="29">
        <v>8</v>
      </c>
      <c r="H55" s="29"/>
      <c r="I55" s="29"/>
      <c r="J55" s="28"/>
      <c r="K55" s="57">
        <v>3400</v>
      </c>
      <c r="L55" s="57">
        <v>4805</v>
      </c>
      <c r="M55" s="57"/>
      <c r="N55" s="28"/>
      <c r="O55" s="28">
        <f>SUM(M55:N55)</f>
        <v>0</v>
      </c>
    </row>
    <row r="56" spans="1:16" ht="35.25" customHeight="1" thickBot="1" x14ac:dyDescent="0.3">
      <c r="A56" s="64">
        <v>0</v>
      </c>
      <c r="B56" s="27"/>
      <c r="C56" s="27"/>
      <c r="D56" s="27" t="s">
        <v>36</v>
      </c>
      <c r="E56" s="27"/>
      <c r="F56" s="27"/>
      <c r="G56" s="29"/>
      <c r="H56" s="29"/>
      <c r="I56" s="29"/>
      <c r="J56" s="28"/>
      <c r="K56" s="57"/>
      <c r="L56" s="57"/>
      <c r="M56" s="57"/>
      <c r="N56" s="28"/>
      <c r="O56" s="28">
        <f t="shared" ref="O56:O59" si="6">SUM(M56:N56)</f>
        <v>0</v>
      </c>
    </row>
    <row r="57" spans="1:16" ht="35.25" customHeight="1" thickBot="1" x14ac:dyDescent="0.3">
      <c r="A57" s="64"/>
      <c r="B57" s="42"/>
      <c r="C57" s="42"/>
      <c r="D57" s="27"/>
      <c r="E57" s="42"/>
      <c r="F57" s="42"/>
      <c r="G57" s="41"/>
      <c r="H57" s="41"/>
      <c r="I57" s="27"/>
      <c r="J57" s="43"/>
      <c r="K57" s="43"/>
      <c r="L57" s="43"/>
      <c r="M57" s="43"/>
      <c r="N57" s="43"/>
      <c r="O57" s="28">
        <f t="shared" si="6"/>
        <v>0</v>
      </c>
    </row>
    <row r="58" spans="1:16" ht="35.25" customHeight="1" thickBot="1" x14ac:dyDescent="0.3">
      <c r="A58" s="64"/>
      <c r="B58" s="42"/>
      <c r="C58" s="42"/>
      <c r="D58" s="27"/>
      <c r="E58" s="42"/>
      <c r="F58" s="42"/>
      <c r="G58" s="41"/>
      <c r="H58" s="41"/>
      <c r="I58" s="27"/>
      <c r="J58" s="43"/>
      <c r="K58" s="43"/>
      <c r="L58" s="43"/>
      <c r="M58" s="43"/>
      <c r="N58" s="43"/>
      <c r="O58" s="28">
        <f t="shared" si="6"/>
        <v>0</v>
      </c>
    </row>
    <row r="59" spans="1:16" ht="35.25" customHeight="1" thickBot="1" x14ac:dyDescent="0.3">
      <c r="A59" s="64"/>
      <c r="B59" s="42"/>
      <c r="C59" s="42"/>
      <c r="D59" s="27"/>
      <c r="E59" s="42"/>
      <c r="F59" s="42"/>
      <c r="G59" s="41"/>
      <c r="H59" s="41"/>
      <c r="I59" s="27"/>
      <c r="J59" s="43"/>
      <c r="K59" s="43"/>
      <c r="L59" s="43"/>
      <c r="M59" s="43"/>
      <c r="N59" s="43"/>
      <c r="O59" s="28">
        <f t="shared" si="6"/>
        <v>0</v>
      </c>
    </row>
    <row r="60" spans="1:16" ht="18.75" customHeight="1" thickBot="1" x14ac:dyDescent="0.3">
      <c r="A60" s="64">
        <f>SUM(A55:A59)</f>
        <v>1</v>
      </c>
      <c r="B60" s="113" t="s">
        <v>11</v>
      </c>
      <c r="C60" s="113"/>
      <c r="D60" s="113"/>
      <c r="E60" s="113"/>
      <c r="F60" s="113"/>
      <c r="G60" s="38">
        <f>SUM(G55:G59)</f>
        <v>8</v>
      </c>
      <c r="H60" s="38">
        <f t="shared" ref="H60:N60" si="7">SUM(H55:H59)</f>
        <v>0</v>
      </c>
      <c r="I60" s="38">
        <f t="shared" si="7"/>
        <v>0</v>
      </c>
      <c r="J60" s="58">
        <f t="shared" si="7"/>
        <v>0</v>
      </c>
      <c r="K60" s="58">
        <f t="shared" si="7"/>
        <v>3400</v>
      </c>
      <c r="L60" s="58">
        <f t="shared" si="7"/>
        <v>4805</v>
      </c>
      <c r="M60" s="58">
        <f t="shared" si="7"/>
        <v>0</v>
      </c>
      <c r="N60" s="58">
        <f t="shared" si="7"/>
        <v>0</v>
      </c>
      <c r="O60" s="59">
        <f t="shared" ref="O60" si="8">SUM(O55:O55)</f>
        <v>0</v>
      </c>
    </row>
    <row r="61" spans="1:16" ht="15" customHeight="1" thickBot="1" x14ac:dyDescent="0.3">
      <c r="A61" s="120" t="s">
        <v>12</v>
      </c>
      <c r="B61" s="121"/>
      <c r="C61" s="121"/>
      <c r="D61" s="121"/>
      <c r="E61" s="121"/>
      <c r="F61" s="121"/>
      <c r="G61" s="121"/>
      <c r="H61" s="23"/>
      <c r="I61" s="23"/>
      <c r="J61" s="24"/>
      <c r="K61" s="24"/>
      <c r="L61" s="24"/>
      <c r="M61" s="31">
        <v>0</v>
      </c>
      <c r="N61" s="31">
        <f>N60*-0.1</f>
        <v>0</v>
      </c>
      <c r="O61" s="31">
        <f>N61</f>
        <v>0</v>
      </c>
    </row>
    <row r="62" spans="1:16" ht="17.25" customHeight="1" thickBot="1" x14ac:dyDescent="0.3">
      <c r="A62" s="113" t="s">
        <v>13</v>
      </c>
      <c r="B62" s="113"/>
      <c r="C62" s="113"/>
      <c r="D62" s="113"/>
      <c r="E62" s="113"/>
      <c r="F62" s="113"/>
      <c r="G62" s="113"/>
      <c r="H62" s="25"/>
      <c r="I62" s="25"/>
      <c r="J62" s="26"/>
      <c r="K62" s="26"/>
      <c r="L62" s="26"/>
      <c r="M62" s="31">
        <f>SUM(M60:M61)</f>
        <v>0</v>
      </c>
      <c r="N62" s="31">
        <f>N60 +(N61)</f>
        <v>0</v>
      </c>
      <c r="O62" s="31">
        <f>O61+O60</f>
        <v>0</v>
      </c>
      <c r="P62" s="79"/>
    </row>
    <row r="63" spans="1:16" ht="17.25" customHeight="1" thickBot="1" x14ac:dyDescent="0.3">
      <c r="A63" s="4"/>
      <c r="B63" s="4"/>
      <c r="C63" s="4"/>
      <c r="D63" s="4"/>
      <c r="E63" s="4"/>
      <c r="F63" s="4"/>
      <c r="G63" s="4"/>
      <c r="H63" s="39"/>
      <c r="I63" s="39"/>
      <c r="J63" s="40"/>
      <c r="K63" s="40"/>
      <c r="L63" s="40"/>
      <c r="M63" s="21"/>
      <c r="N63" s="21"/>
      <c r="O63" s="21"/>
      <c r="P63" s="159"/>
    </row>
    <row r="64" spans="1:16" ht="27.75" customHeight="1" thickBot="1" x14ac:dyDescent="0.3">
      <c r="A64" s="122" t="s">
        <v>16</v>
      </c>
      <c r="B64" s="122"/>
      <c r="C64" s="122"/>
      <c r="D64" s="122" t="s">
        <v>92</v>
      </c>
      <c r="E64" s="122"/>
      <c r="F64" s="122" t="s">
        <v>50</v>
      </c>
      <c r="G64" s="122"/>
      <c r="H64" s="39"/>
      <c r="I64" s="39"/>
      <c r="J64" s="40"/>
      <c r="K64" s="40"/>
      <c r="L64" s="40"/>
      <c r="M64" s="21"/>
      <c r="N64" s="21"/>
      <c r="O64" s="21"/>
      <c r="P64" s="79">
        <f>SUM(P62:P63)</f>
        <v>0</v>
      </c>
    </row>
    <row r="65" spans="1:15" ht="27.75" customHeight="1" thickBot="1" x14ac:dyDescent="0.3">
      <c r="A65" s="110" t="s">
        <v>38</v>
      </c>
      <c r="B65" s="110"/>
      <c r="C65" s="110"/>
      <c r="D65" s="108">
        <v>8000000</v>
      </c>
      <c r="E65" s="108"/>
      <c r="F65" s="108">
        <f>F73</f>
        <v>334190</v>
      </c>
      <c r="G65" s="108"/>
      <c r="H65" s="39"/>
      <c r="I65" s="39"/>
      <c r="J65" s="40"/>
      <c r="K65" s="40"/>
      <c r="L65" s="40"/>
      <c r="M65" s="21"/>
      <c r="N65" s="21"/>
      <c r="O65" s="21"/>
    </row>
    <row r="66" spans="1:15" ht="20.100000000000001" customHeight="1" thickBot="1" x14ac:dyDescent="0.3">
      <c r="A66" s="110" t="s">
        <v>17</v>
      </c>
      <c r="B66" s="110"/>
      <c r="C66" s="110"/>
      <c r="D66" s="119">
        <v>30</v>
      </c>
      <c r="E66" s="119"/>
      <c r="F66" s="113">
        <v>0</v>
      </c>
      <c r="G66" s="113"/>
      <c r="H66" s="4"/>
      <c r="I66" s="4"/>
      <c r="J66" s="7"/>
      <c r="K66" s="7"/>
      <c r="L66" s="7"/>
      <c r="M66" s="7"/>
      <c r="N66" s="7"/>
      <c r="O66" s="8"/>
    </row>
    <row r="67" spans="1:15" ht="31.5" customHeight="1" thickBot="1" x14ac:dyDescent="0.3">
      <c r="A67" s="114" t="s">
        <v>42</v>
      </c>
      <c r="B67" s="115"/>
      <c r="C67" s="116"/>
      <c r="D67" s="117">
        <v>60</v>
      </c>
      <c r="E67" s="118"/>
      <c r="F67" s="113">
        <f>A60+A46+A35+A22</f>
        <v>13</v>
      </c>
      <c r="G67" s="113"/>
      <c r="H67" s="4"/>
      <c r="I67" s="4"/>
      <c r="J67" s="7"/>
      <c r="K67" s="7"/>
      <c r="L67" s="7"/>
      <c r="M67" s="7"/>
      <c r="N67" s="7"/>
      <c r="O67" s="8"/>
    </row>
    <row r="68" spans="1:15" ht="20.100000000000001" customHeight="1" thickBot="1" x14ac:dyDescent="0.3">
      <c r="A68" s="110" t="s">
        <v>18</v>
      </c>
      <c r="B68" s="110"/>
      <c r="C68" s="110"/>
      <c r="D68" s="111">
        <v>1223</v>
      </c>
      <c r="E68" s="111"/>
      <c r="F68" s="113">
        <f>(H22+I22)+(H35+I35)+(H46+I46)+(H60+I60)</f>
        <v>51</v>
      </c>
      <c r="G68" s="113"/>
      <c r="H68" s="4"/>
      <c r="I68" s="4"/>
      <c r="J68" s="7"/>
      <c r="K68" s="7"/>
      <c r="L68" s="7"/>
      <c r="M68" s="7"/>
      <c r="N68" s="7"/>
      <c r="O68" s="8"/>
    </row>
    <row r="69" spans="1:15" ht="20.100000000000001" customHeight="1" thickBot="1" x14ac:dyDescent="0.3">
      <c r="A69" s="110" t="s">
        <v>39</v>
      </c>
      <c r="B69" s="110"/>
      <c r="C69" s="110"/>
      <c r="D69" s="111">
        <v>320</v>
      </c>
      <c r="E69" s="111"/>
      <c r="F69" s="112">
        <f>G22+G35+G46+G60</f>
        <v>168</v>
      </c>
      <c r="G69" s="113"/>
      <c r="H69" s="4"/>
      <c r="I69" s="4"/>
      <c r="J69" s="7"/>
      <c r="K69" s="7"/>
      <c r="L69" s="7"/>
      <c r="M69" s="7"/>
      <c r="N69" s="7"/>
      <c r="O69" s="8"/>
    </row>
    <row r="70" spans="1:15" ht="20.100000000000001" customHeight="1" thickBot="1" x14ac:dyDescent="0.3">
      <c r="A70" s="107" t="s">
        <v>19</v>
      </c>
      <c r="B70" s="107"/>
      <c r="C70" s="107"/>
      <c r="D70" s="108">
        <v>0</v>
      </c>
      <c r="E70" s="108"/>
      <c r="F70" s="109">
        <f>M60+M46+M35+M22</f>
        <v>180710</v>
      </c>
      <c r="G70" s="109"/>
      <c r="H70" s="9"/>
      <c r="I70" s="4"/>
      <c r="J70" s="7"/>
      <c r="K70" s="7"/>
      <c r="L70" s="7"/>
      <c r="M70" s="22"/>
      <c r="N70" s="7"/>
      <c r="O70" s="8"/>
    </row>
    <row r="71" spans="1:15" ht="20.100000000000001" customHeight="1" thickBot="1" x14ac:dyDescent="0.3">
      <c r="A71" s="107" t="s">
        <v>20</v>
      </c>
      <c r="B71" s="107"/>
      <c r="C71" s="107"/>
      <c r="D71" s="108">
        <v>0</v>
      </c>
      <c r="E71" s="108"/>
      <c r="F71" s="109">
        <f>N62+N48+N37+N24</f>
        <v>138580</v>
      </c>
      <c r="G71" s="109"/>
      <c r="H71" s="160"/>
      <c r="I71" s="4"/>
      <c r="J71" s="7"/>
      <c r="K71" s="7"/>
      <c r="L71" s="7"/>
      <c r="M71" s="7"/>
      <c r="N71" s="7"/>
      <c r="O71" s="8"/>
    </row>
    <row r="72" spans="1:15" ht="20.100000000000001" customHeight="1" thickBot="1" x14ac:dyDescent="0.3">
      <c r="A72" s="107" t="s">
        <v>21</v>
      </c>
      <c r="B72" s="107"/>
      <c r="C72" s="107"/>
      <c r="D72" s="108">
        <v>0</v>
      </c>
      <c r="E72" s="108"/>
      <c r="F72" s="109">
        <f>-(N61+N47+N36+N23)</f>
        <v>14900</v>
      </c>
      <c r="G72" s="109"/>
      <c r="H72" s="9"/>
      <c r="I72" s="4"/>
      <c r="J72" s="7"/>
      <c r="K72" s="7"/>
      <c r="L72" s="7"/>
      <c r="M72" s="7"/>
      <c r="N72" s="7"/>
      <c r="O72" s="8"/>
    </row>
    <row r="73" spans="1:15" ht="20.100000000000001" customHeight="1" thickBot="1" x14ac:dyDescent="0.3">
      <c r="A73" s="105" t="s">
        <v>34</v>
      </c>
      <c r="B73" s="105"/>
      <c r="C73" s="105"/>
      <c r="D73" s="106">
        <f>+D70+D71+D72</f>
        <v>0</v>
      </c>
      <c r="E73" s="106"/>
      <c r="F73" s="106">
        <f>F70+F71+F72</f>
        <v>334190</v>
      </c>
      <c r="G73" s="106"/>
      <c r="H73" s="9" t="s">
        <v>14</v>
      </c>
      <c r="I73" s="9" t="s">
        <v>14</v>
      </c>
      <c r="J73" s="7"/>
      <c r="K73" s="7"/>
      <c r="L73" s="7"/>
      <c r="M73" s="7"/>
      <c r="N73" s="7"/>
      <c r="O73" s="8"/>
    </row>
    <row r="74" spans="1:1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52" t="s">
        <v>14</v>
      </c>
      <c r="J74" s="1"/>
      <c r="K74" s="1"/>
      <c r="L74" s="1"/>
      <c r="M74" s="1"/>
      <c r="N74" s="1"/>
      <c r="O74" s="1"/>
    </row>
    <row r="75" spans="1:15" x14ac:dyDescent="0.25">
      <c r="A75" s="1"/>
      <c r="G75" s="10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02" t="s">
        <v>93</v>
      </c>
      <c r="C76" s="102"/>
      <c r="D76" s="102"/>
      <c r="E76" s="101" t="s">
        <v>94</v>
      </c>
      <c r="F76" s="101"/>
      <c r="G76" s="45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00"/>
      <c r="C77" s="100"/>
      <c r="D77" s="100"/>
      <c r="E77" s="44"/>
      <c r="F77" s="100"/>
      <c r="G77" s="45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00"/>
      <c r="C78" s="100"/>
      <c r="D78" s="100"/>
      <c r="E78" s="44"/>
      <c r="F78" s="100"/>
      <c r="G78" s="45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00"/>
      <c r="C79" s="100"/>
      <c r="D79" s="100"/>
      <c r="E79" s="44"/>
      <c r="F79" s="100"/>
      <c r="G79" s="45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00"/>
      <c r="C80" s="100"/>
      <c r="D80" s="100"/>
      <c r="E80" s="44"/>
      <c r="F80" s="100"/>
      <c r="G80" s="104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03" t="s">
        <v>95</v>
      </c>
      <c r="C81" s="103"/>
      <c r="D81" s="103"/>
      <c r="E81" s="104" t="s">
        <v>96</v>
      </c>
      <c r="F81" s="104"/>
      <c r="G81" s="10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00" t="s">
        <v>97</v>
      </c>
      <c r="C82" s="100"/>
      <c r="D82" s="100"/>
      <c r="E82" s="101" t="s">
        <v>98</v>
      </c>
      <c r="F82" s="10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</sheetData>
  <mergeCells count="103"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  <mergeCell ref="H27:I27"/>
    <mergeCell ref="J27:J29"/>
    <mergeCell ref="M27:M29"/>
    <mergeCell ref="N27:N29"/>
    <mergeCell ref="O27:O29"/>
    <mergeCell ref="H28:H29"/>
    <mergeCell ref="I28:I29"/>
    <mergeCell ref="B22:F22"/>
    <mergeCell ref="A23:G23"/>
    <mergeCell ref="A24:G24"/>
    <mergeCell ref="A26:M26"/>
    <mergeCell ref="A27:A29"/>
    <mergeCell ref="B27:C28"/>
    <mergeCell ref="D27:D29"/>
    <mergeCell ref="E27:E29"/>
    <mergeCell ref="F27:F29"/>
    <mergeCell ref="G27:G29"/>
    <mergeCell ref="H40:I40"/>
    <mergeCell ref="J40:J42"/>
    <mergeCell ref="M40:M42"/>
    <mergeCell ref="N40:N42"/>
    <mergeCell ref="O40:O42"/>
    <mergeCell ref="H41:H42"/>
    <mergeCell ref="I41:I42"/>
    <mergeCell ref="B35:F35"/>
    <mergeCell ref="A36:G36"/>
    <mergeCell ref="A37:G37"/>
    <mergeCell ref="A39:M39"/>
    <mergeCell ref="A40:A42"/>
    <mergeCell ref="B40:C41"/>
    <mergeCell ref="D40:D42"/>
    <mergeCell ref="E40:E42"/>
    <mergeCell ref="F40:F42"/>
    <mergeCell ref="G40:G42"/>
    <mergeCell ref="H52:I52"/>
    <mergeCell ref="J52:J54"/>
    <mergeCell ref="M52:M54"/>
    <mergeCell ref="N52:N54"/>
    <mergeCell ref="O52:O54"/>
    <mergeCell ref="H53:H54"/>
    <mergeCell ref="I53:I54"/>
    <mergeCell ref="B46:F46"/>
    <mergeCell ref="A47:G47"/>
    <mergeCell ref="A48:G48"/>
    <mergeCell ref="A51:O51"/>
    <mergeCell ref="A52:A54"/>
    <mergeCell ref="B52:C53"/>
    <mergeCell ref="D52:D54"/>
    <mergeCell ref="E52:E54"/>
    <mergeCell ref="F52:F54"/>
    <mergeCell ref="G52:G54"/>
    <mergeCell ref="A65:C65"/>
    <mergeCell ref="D65:E65"/>
    <mergeCell ref="F65:G65"/>
    <mergeCell ref="A66:C66"/>
    <mergeCell ref="D66:E66"/>
    <mergeCell ref="F66:G66"/>
    <mergeCell ref="B60:F60"/>
    <mergeCell ref="A61:G61"/>
    <mergeCell ref="A62:G62"/>
    <mergeCell ref="A64:C64"/>
    <mergeCell ref="D64:E64"/>
    <mergeCell ref="F64:G64"/>
    <mergeCell ref="A69:C69"/>
    <mergeCell ref="D69:E69"/>
    <mergeCell ref="F69:G69"/>
    <mergeCell ref="A70:C70"/>
    <mergeCell ref="D70:E70"/>
    <mergeCell ref="F70:G70"/>
    <mergeCell ref="A67:C67"/>
    <mergeCell ref="D67:E67"/>
    <mergeCell ref="F67:G67"/>
    <mergeCell ref="A68:C68"/>
    <mergeCell ref="D68:E68"/>
    <mergeCell ref="F68:G68"/>
    <mergeCell ref="A73:C73"/>
    <mergeCell ref="D73:E73"/>
    <mergeCell ref="F73:G73"/>
    <mergeCell ref="A71:C71"/>
    <mergeCell ref="D71:E71"/>
    <mergeCell ref="F71:G71"/>
    <mergeCell ref="A72:C72"/>
    <mergeCell ref="D72:E72"/>
    <mergeCell ref="F72:G72"/>
  </mergeCells>
  <pageMargins left="0.7" right="0.7" top="0.75" bottom="0.75" header="0.3" footer="0.3"/>
  <pageSetup scale="56" orientation="landscape" r:id="rId1"/>
  <rowBreaks count="3" manualBreakCount="3">
    <brk id="24" max="12" man="1"/>
    <brk id="37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2023-07-04T18:48:07Z</cp:lastPrinted>
  <dcterms:created xsi:type="dcterms:W3CDTF">2020-06-29T12:43:52Z</dcterms:created>
  <dcterms:modified xsi:type="dcterms:W3CDTF">2023-10-23T14:39:58Z</dcterms:modified>
</cp:coreProperties>
</file>