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EJECUCIÓN CAPACITACIÓN\"/>
    </mc:Choice>
  </mc:AlternateContent>
  <xr:revisionPtr revIDLastSave="0" documentId="13_ncr:1_{486530F0-B14E-4618-9F83-107BA02AA93C}" xr6:coauthVersionLast="43" xr6:coauthVersionMax="43" xr10:uidLastSave="{00000000-0000-0000-0000-000000000000}"/>
  <bookViews>
    <workbookView xWindow="-120" yWindow="-120" windowWidth="20730" windowHeight="11160" tabRatio="855" activeTab="6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</sheets>
  <definedNames>
    <definedName name="_xlnm.Print_Area" localSheetId="0">ENERO!$A$1:$K$58</definedName>
    <definedName name="_xlnm.Print_Area" localSheetId="6">JULIO!$A$1:$K$77</definedName>
    <definedName name="_xlnm.Print_Area" localSheetId="5">JUNIO!$A$1:$K$81</definedName>
    <definedName name="_xlnm.Print_Titles" localSheetId="3">ABRIL!$1:$4</definedName>
    <definedName name="_xlnm.Print_Titles" localSheetId="0">ENERO!$1:$4</definedName>
    <definedName name="_xlnm.Print_Titles" localSheetId="6">JULIO!$1:$7</definedName>
    <definedName name="_xlnm.Print_Titles" localSheetId="5">JUNIO!$1:$7</definedName>
    <definedName name="_xlnm.Print_Titles" localSheetId="4">MAYO!$1:$6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9" l="1"/>
  <c r="C49" i="19" l="1"/>
  <c r="E63" i="19"/>
  <c r="E62" i="19"/>
  <c r="H43" i="19"/>
  <c r="I43" i="19"/>
  <c r="C52" i="19" s="1"/>
  <c r="C51" i="19"/>
  <c r="K43" i="19" l="1"/>
  <c r="J43" i="19"/>
  <c r="A43" i="19"/>
  <c r="F33" i="19" l="1"/>
  <c r="A33" i="19"/>
  <c r="K33" i="19"/>
  <c r="J33" i="19"/>
  <c r="I33" i="19"/>
  <c r="H33" i="19"/>
  <c r="K15" i="19" l="1"/>
  <c r="J15" i="19"/>
  <c r="I15" i="19"/>
  <c r="H15" i="19"/>
  <c r="F15" i="19"/>
  <c r="A15" i="19"/>
  <c r="F43" i="19" l="1"/>
  <c r="K44" i="19"/>
  <c r="J45" i="19" l="1"/>
  <c r="K34" i="19"/>
  <c r="J35" i="19" s="1"/>
  <c r="K24" i="19" l="1"/>
  <c r="K25" i="19" s="1"/>
  <c r="J24" i="19"/>
  <c r="H54" i="19" s="1"/>
  <c r="I24" i="19"/>
  <c r="H24" i="19"/>
  <c r="F24" i="19"/>
  <c r="A24" i="19"/>
  <c r="C62" i="19" s="1"/>
  <c r="C54" i="19" l="1"/>
  <c r="J26" i="19"/>
  <c r="K16" i="19"/>
  <c r="H55" i="19" s="1"/>
  <c r="H57" i="19" s="1"/>
  <c r="J17" i="19" l="1"/>
  <c r="E79" i="17"/>
  <c r="K32" i="18" l="1"/>
  <c r="A32" i="18" l="1"/>
  <c r="I32" i="18"/>
  <c r="H32" i="18"/>
  <c r="F32" i="18"/>
  <c r="J32" i="18"/>
  <c r="I33" i="1" l="1"/>
  <c r="I32" i="1"/>
  <c r="J17" i="15"/>
  <c r="J16" i="15"/>
  <c r="J55" i="16"/>
  <c r="J54" i="16"/>
  <c r="J74" i="17"/>
  <c r="J73" i="17"/>
  <c r="C76" i="17" l="1"/>
  <c r="C74" i="17"/>
  <c r="K19" i="18" l="1"/>
  <c r="I19" i="18"/>
  <c r="H19" i="18"/>
  <c r="F19" i="18"/>
  <c r="A19" i="18"/>
  <c r="K51" i="18"/>
  <c r="K52" i="18" s="1"/>
  <c r="J51" i="18"/>
  <c r="I51" i="18"/>
  <c r="H51" i="18"/>
  <c r="F51" i="18"/>
  <c r="A51" i="18"/>
  <c r="J53" i="18" l="1"/>
  <c r="J17" i="18"/>
  <c r="J19" i="18" s="1"/>
  <c r="K42" i="18" l="1"/>
  <c r="K43" i="18" s="1"/>
  <c r="J42" i="18"/>
  <c r="H58" i="18" s="1"/>
  <c r="I42" i="18"/>
  <c r="C59" i="18" s="1"/>
  <c r="H42" i="18"/>
  <c r="C58" i="18" s="1"/>
  <c r="F42" i="18"/>
  <c r="C57" i="18" s="1"/>
  <c r="A42" i="18"/>
  <c r="C56" i="18" s="1"/>
  <c r="C61" i="18" l="1"/>
  <c r="J44" i="18"/>
  <c r="K33" i="18" l="1"/>
  <c r="J34" i="18" l="1"/>
  <c r="K20" i="18"/>
  <c r="H59" i="18" s="1"/>
  <c r="H61" i="18" s="1"/>
  <c r="J21" i="18" l="1"/>
  <c r="A16" i="17" l="1"/>
  <c r="K16" i="17"/>
  <c r="J16" i="17"/>
  <c r="I16" i="17"/>
  <c r="H16" i="17"/>
  <c r="F16" i="17"/>
  <c r="K64" i="17" l="1"/>
  <c r="K65" i="17" s="1"/>
  <c r="J64" i="17"/>
  <c r="I64" i="17"/>
  <c r="H64" i="17"/>
  <c r="F64" i="17"/>
  <c r="A64" i="17"/>
  <c r="J66" i="17" l="1"/>
  <c r="K55" i="17" l="1"/>
  <c r="K56" i="17" s="1"/>
  <c r="J55" i="17"/>
  <c r="I55" i="17"/>
  <c r="H55" i="17"/>
  <c r="F55" i="17"/>
  <c r="A55" i="17"/>
  <c r="F35" i="17"/>
  <c r="K45" i="17"/>
  <c r="K46" i="17" s="1"/>
  <c r="J45" i="17"/>
  <c r="I45" i="17"/>
  <c r="H45" i="17"/>
  <c r="A45" i="17"/>
  <c r="F45" i="17"/>
  <c r="K35" i="17"/>
  <c r="K36" i="17" s="1"/>
  <c r="J35" i="17"/>
  <c r="I35" i="17"/>
  <c r="H35" i="17"/>
  <c r="A35" i="17"/>
  <c r="J57" i="17" l="1"/>
  <c r="J47" i="17"/>
  <c r="J37" i="17"/>
  <c r="K26" i="17" l="1"/>
  <c r="K27" i="17" s="1"/>
  <c r="J26" i="17"/>
  <c r="H73" i="17" s="1"/>
  <c r="I26" i="17"/>
  <c r="H26" i="17"/>
  <c r="F26" i="17"/>
  <c r="A26" i="17"/>
  <c r="C69" i="17" s="1"/>
  <c r="C71" i="17" l="1"/>
  <c r="E78" i="17"/>
  <c r="C70" i="17"/>
  <c r="C75" i="17" s="1"/>
  <c r="J28" i="17"/>
  <c r="K17" i="17"/>
  <c r="H74" i="17" s="1"/>
  <c r="H75" i="17" l="1"/>
  <c r="J18" i="17"/>
  <c r="A44" i="16"/>
  <c r="K44" i="16"/>
  <c r="J44" i="16"/>
  <c r="I44" i="16"/>
  <c r="H44" i="16"/>
  <c r="C64" i="16" l="1"/>
  <c r="C55" i="16"/>
  <c r="E65" i="16" s="1"/>
  <c r="C54" i="16"/>
  <c r="E64" i="16" s="1"/>
  <c r="K45" i="16"/>
  <c r="F44" i="16"/>
  <c r="J46" i="16" l="1"/>
  <c r="C57" i="16"/>
  <c r="K34" i="16" l="1"/>
  <c r="K35" i="16" s="1"/>
  <c r="J34" i="16"/>
  <c r="I34" i="16"/>
  <c r="H34" i="16"/>
  <c r="F34" i="16"/>
  <c r="A34" i="16"/>
  <c r="J36" i="16" l="1"/>
  <c r="K13" i="16"/>
  <c r="J13" i="16"/>
  <c r="H54" i="16" s="1"/>
  <c r="I13" i="16"/>
  <c r="H13" i="16"/>
  <c r="F13" i="16"/>
  <c r="A13" i="16"/>
  <c r="J26" i="1" l="1"/>
  <c r="K23" i="16"/>
  <c r="J23" i="16"/>
  <c r="I23" i="16"/>
  <c r="H23" i="16"/>
  <c r="A23" i="16"/>
  <c r="F23" i="16"/>
  <c r="C53" i="16" s="1"/>
  <c r="K24" i="16" l="1"/>
  <c r="J25" i="16" s="1"/>
  <c r="K14" i="16" l="1"/>
  <c r="J15" i="16" l="1"/>
  <c r="H55" i="16"/>
  <c r="H57" i="16" s="1"/>
  <c r="K11" i="15"/>
  <c r="K12" i="15" s="1"/>
  <c r="H17" i="15" s="1"/>
  <c r="J11" i="15"/>
  <c r="H16" i="15" s="1"/>
  <c r="I11" i="15"/>
  <c r="H11" i="15"/>
  <c r="F11" i="15"/>
  <c r="A11" i="15"/>
  <c r="H20" i="15" l="1"/>
  <c r="C22" i="15"/>
  <c r="J12" i="15"/>
  <c r="J13" i="15" s="1"/>
  <c r="M14" i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C36" i="1"/>
  <c r="C37" i="1"/>
  <c r="K14" i="1"/>
  <c r="G33" i="1" l="1"/>
  <c r="C38" i="1"/>
  <c r="C39" i="1" s="1"/>
  <c r="L33" i="1"/>
  <c r="G37" i="1" l="1"/>
  <c r="C72" i="17" l="1"/>
</calcChain>
</file>

<file path=xl/sharedStrings.xml><?xml version="1.0" encoding="utf-8"?>
<sst xmlns="http://schemas.openxmlformats.org/spreadsheetml/2006/main" count="690" uniqueCount="195">
  <si>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</si>
  <si>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</si>
  <si>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</si>
  <si>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</si>
  <si>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</si>
  <si>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</si>
  <si>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</si>
  <si>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</si>
  <si>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</si>
  <si>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</si>
  <si>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</si>
  <si>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</si>
  <si>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</si>
  <si>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</si>
  <si>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</si>
  <si>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</si>
  <si>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</si>
  <si>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</si>
  <si>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</si>
  <si>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</si>
  <si>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</si>
  <si>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</si>
  <si>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</si>
  <si>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</si>
  <si>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</si>
  <si>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</si>
  <si>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</si>
  <si>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</si>
  <si>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</si>
  <si>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</si>
  <si>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</si>
  <si>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</si>
  <si>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</si>
  <si>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</si>
  <si>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</si>
  <si>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</si>
  <si>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</si>
  <si>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EJECUCIÓN  DE CAPACITACIÓN AGROPECUARIA  JUNIO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</si>
  <si>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</si>
  <si>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</si>
  <si>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</si>
  <si>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</si>
  <si>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</si>
  <si>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</si>
  <si>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</si>
  <si>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</si>
  <si>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</si>
  <si>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</si>
  <si>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</si>
  <si>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</si>
  <si>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</si>
  <si>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</si>
  <si>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</si>
  <si>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</si>
  <si>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</si>
  <si>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</si>
  <si>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</si>
  <si>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</si>
  <si>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</si>
  <si>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</si>
  <si>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</si>
  <si>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</si>
  <si>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</si>
  <si>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</si>
  <si>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</si>
  <si>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</si>
  <si>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</si>
  <si>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</si>
  <si>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</si>
  <si>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</si>
  <si>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</si>
  <si>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</si>
  <si>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</si>
  <si>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</si>
  <si>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</si>
  <si>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</si>
  <si>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</si>
  <si>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</si>
  <si>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</si>
  <si>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</si>
  <si>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</si>
  <si>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</si>
  <si>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</si>
  <si>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</si>
  <si>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</si>
  <si>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</si>
  <si>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</si>
  <si>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</si>
  <si>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</si>
  <si>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</si>
  <si>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</si>
  <si>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</si>
  <si>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</si>
  <si>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</si>
  <si>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</si>
  <si>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</si>
  <si>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</si>
  <si>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</si>
  <si>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</si>
  <si>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</si>
  <si>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</si>
  <si>
    <t>DEPARTAMENTO PLANIFICACIÓN  Y  DESARROLLO</t>
  </si>
  <si>
    <t>Mayo 1 al 3</t>
  </si>
  <si>
    <t>Hato Mayor</t>
  </si>
  <si>
    <t>Mayo 8 al 10</t>
  </si>
  <si>
    <t>Higüey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</si>
  <si>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 xml:space="preserve">PITAHAYA </t>
    </r>
  </si>
  <si>
    <t>Juan Arthur, Luís Matos y Rafael Chávez</t>
  </si>
  <si>
    <t>Cumayasa, San Pedro de Macorís</t>
  </si>
  <si>
    <t>Ramón Jiménez, Eduardo López, Vinicio Escarramán y José Hernández</t>
  </si>
  <si>
    <t xml:space="preserve">Mayo 17 al 19 </t>
  </si>
  <si>
    <t>Mayo 22 al 24</t>
  </si>
  <si>
    <t>Rafael Chávez, Luís Matos, Andrés Peralta</t>
  </si>
  <si>
    <t>Santiago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</si>
  <si>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PITAHAYA</t>
    </r>
  </si>
  <si>
    <t>Mayo 23 y 24</t>
  </si>
  <si>
    <t>Orlando Rodríguez, José Luís Gonzales</t>
  </si>
  <si>
    <t>Victor Payano y Eymi De Jesus</t>
  </si>
  <si>
    <t xml:space="preserve">Mayo 8 al  10 </t>
  </si>
  <si>
    <t>Bohechío, San Juan</t>
  </si>
  <si>
    <t>Mella, Independencia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</si>
  <si>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PITAHAYA</t>
    </r>
  </si>
  <si>
    <t>Neyba, 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</si>
  <si>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AGUACATE</t>
    </r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</si>
  <si>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</si>
  <si>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</si>
  <si>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</si>
  <si>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>Instituto Agrario Dominicano, Santo Domingo</t>
  </si>
  <si>
    <t xml:space="preserve"> Mayo 28</t>
  </si>
  <si>
    <t xml:space="preserve"> ---</t>
  </si>
  <si>
    <t>Charlas:</t>
  </si>
  <si>
    <t>Charlas</t>
  </si>
  <si>
    <t>Mayo 29 al 31</t>
  </si>
  <si>
    <t>Alejandro Núñez,  Nelsida Martínez, Domingo Francisco</t>
  </si>
  <si>
    <t>El Botado, El Seibo</t>
  </si>
  <si>
    <t>Productores Líderes</t>
  </si>
  <si>
    <t xml:space="preserve">                                                       GRÁFICOS</t>
  </si>
  <si>
    <t>Junio 7 al 9</t>
  </si>
  <si>
    <t>Junio 14 al 16</t>
  </si>
  <si>
    <t>San Pedro de Macorís</t>
  </si>
  <si>
    <t>PRODUCTO-RES LÍDERES</t>
  </si>
  <si>
    <t>San José de Ocoa</t>
  </si>
  <si>
    <t>Julio Nin y Ana Mateo</t>
  </si>
  <si>
    <r>
      <t xml:space="preserve">Transferencia Tecnológica y Asistencia Técnica para la innovación en cultivos en  </t>
    </r>
    <r>
      <rPr>
        <b/>
        <sz val="11"/>
        <rFont val="Cambria"/>
        <family val="1"/>
      </rPr>
      <t>INVERNADEROS</t>
    </r>
  </si>
  <si>
    <t>Junio 10 al 14</t>
  </si>
  <si>
    <r>
      <t xml:space="preserve">Transferencia Tecnológica y Asistencia Técnica para la innovación en el cultivo de  </t>
    </r>
    <r>
      <rPr>
        <b/>
        <sz val="11"/>
        <rFont val="Cambria"/>
        <family val="1"/>
      </rPr>
      <t>PITAHAYA</t>
    </r>
  </si>
  <si>
    <t>O. Peralta,J. Soto, F. Roque, J. Luciano, J. Cuevas, Ramón Jiménez, V. Escarramán.</t>
  </si>
  <si>
    <t>Junio 12 al 14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</si>
  <si>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YUCA</t>
    </r>
  </si>
  <si>
    <t>Junio 19 al 21</t>
  </si>
  <si>
    <t>Los Montones, San José de las Matas</t>
  </si>
  <si>
    <t>Junio 24 al 27</t>
  </si>
  <si>
    <t>Junio 25 al 28</t>
  </si>
  <si>
    <t>Sabaneta, La Vega</t>
  </si>
  <si>
    <t>Villa Altagracia</t>
  </si>
  <si>
    <t>Juan Arthur, Luís Matos, Rafael Chávez</t>
  </si>
  <si>
    <t>Alejandro María, Nélsida Martínez, Domíngo Francisco</t>
  </si>
  <si>
    <t>Sixto Bisonó, José Rosa, Arsenio Santos</t>
  </si>
  <si>
    <t>Participantes charlas</t>
  </si>
  <si>
    <t xml:space="preserve">Productores Líderes </t>
  </si>
  <si>
    <t>Técnicos beneficiados</t>
  </si>
  <si>
    <t>Total Benef. Transf.</t>
  </si>
  <si>
    <t>Total Beneficiarios Trans. y Charlas</t>
  </si>
  <si>
    <t>Luís Garrido Hansen, Marie-Helena Kestemont, Edgar Roberto Mota Maldonado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</si>
  <si>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</si>
  <si>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Henry Gerrero y José A. Nova</t>
  </si>
  <si>
    <t xml:space="preserve">Junio 20 y 21 </t>
  </si>
  <si>
    <t>Bani</t>
  </si>
  <si>
    <t>Junio 18 y 19</t>
  </si>
  <si>
    <t>Víctor Galán</t>
  </si>
  <si>
    <t>Junio 25 al 27</t>
  </si>
  <si>
    <t>Productores líderes</t>
  </si>
  <si>
    <t>EJECUCIÓN  DE CAPACITACIÓN AGROPECUARIA  JULIO  2019</t>
  </si>
  <si>
    <t>Elías Piña</t>
  </si>
  <si>
    <t>Julio 3 al 5</t>
  </si>
  <si>
    <t>Juan Arthur</t>
  </si>
  <si>
    <t>Julio 12 y 13</t>
  </si>
  <si>
    <t>Tamboril, Santiago</t>
  </si>
  <si>
    <t>Las Cabuyas, La Vega</t>
  </si>
  <si>
    <t>Julio 16 al 19</t>
  </si>
  <si>
    <t>Julio 23 al 26</t>
  </si>
  <si>
    <t>Jima, La Vega</t>
  </si>
  <si>
    <t>Juan Arthur, José Pío Oviedo y Salomón Sosa.</t>
  </si>
  <si>
    <t>Gira técnica a parcela de validación en  Pitahaya</t>
  </si>
  <si>
    <t xml:space="preserve"> Julio 18</t>
  </si>
  <si>
    <t>Galván, Bahoruco.</t>
  </si>
  <si>
    <t>Barahona</t>
  </si>
  <si>
    <t>Julio 25 al 27</t>
  </si>
  <si>
    <t xml:space="preserve">   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</si>
  <si>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PITAHAYA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</si>
  <si>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CAFÉ</t>
    </r>
  </si>
  <si>
    <t>Julio 22 al 26</t>
  </si>
  <si>
    <t>Padre Las Casas</t>
  </si>
  <si>
    <t>B. Toral, L. Féliz, J. Romero, F. Olivares, F. Luciano y A. Arsila</t>
  </si>
  <si>
    <t>José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</si>
</sst>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u/>
      <sz val="11"/>
      <name val="Arial"/>
      <family val="2"/>
    </font>
    <font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89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" fontId="29" fillId="2" borderId="4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6" fillId="0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29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9" fontId="0" fillId="0" borderId="0" xfId="2" applyFont="1"/>
    <xf numFmtId="9" fontId="0" fillId="0" borderId="0" xfId="2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2" xfId="0" applyFont="1" applyBorder="1"/>
    <xf numFmtId="0" fontId="26" fillId="0" borderId="3" xfId="0" applyFont="1" applyBorder="1"/>
    <xf numFmtId="4" fontId="27" fillId="0" borderId="12" xfId="0" applyNumberFormat="1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JUNIO!$D$65:$D$66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JUNIO!$E$65:$E$66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JULIO!$D$62:$D$63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JULIO!$E$62:$E$63</c:f>
              <c:numCache>
                <c:formatCode>General</c:formatCode>
                <c:ptCount val="2"/>
                <c:pt idx="0">
                  <c:v>83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JULIO!$B$62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5C7-4B1A-9ADC-2DB3ED9CE8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EF-4E28-85EC-69DA11FB00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EF-4E28-85EC-69DA11FB00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D5-49C2-B5E0-BBED6B0BFF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D5-49C2-B5E0-BBED6B0BFFA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MAYO!$B$78:$B$79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MAYO!$C$78:$C$79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75F-82EF-0F0C8C1F1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D7-4BA7-A01D-2C6F98E84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D7-4BA7-A01D-2C6F98E844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MAYO!$E$78:$E$79</c:f>
              <c:numCache>
                <c:formatCode>General</c:formatCode>
                <c:ptCount val="2"/>
                <c:pt idx="0">
                  <c:v>91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223-8CF1-DDFC9D854A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JUNIO!$B$65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57151</xdr:colOff>
      <xdr:row>79</xdr:row>
      <xdr:rowOff>152399</xdr:rowOff>
    </xdr:from>
    <xdr:to>
      <xdr:col>3</xdr:col>
      <xdr:colOff>371476</xdr:colOff>
      <xdr:row>89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036C68-DCC9-41A5-8B80-E4C10663D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742951</xdr:colOff>
      <xdr:row>79</xdr:row>
      <xdr:rowOff>161925</xdr:rowOff>
    </xdr:from>
    <xdr:to>
      <xdr:col>8</xdr:col>
      <xdr:colOff>85726</xdr:colOff>
      <xdr:row>89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E3836B-19BC-44F2-AFAF-A1678DC4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67</xdr:row>
      <xdr:rowOff>9524</xdr:rowOff>
    </xdr:from>
    <xdr:to>
      <xdr:col>2</xdr:col>
      <xdr:colOff>1257301</xdr:colOff>
      <xdr:row>79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66</xdr:row>
      <xdr:rowOff>180974</xdr:rowOff>
    </xdr:from>
    <xdr:to>
      <xdr:col>6</xdr:col>
      <xdr:colOff>571500</xdr:colOff>
      <xdr:row>79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28600"/>
          <a:ext cx="1257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65</xdr:row>
      <xdr:rowOff>0</xdr:rowOff>
    </xdr:from>
    <xdr:to>
      <xdr:col>8</xdr:col>
      <xdr:colOff>257175</xdr:colOff>
      <xdr:row>77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64</xdr:row>
      <xdr:rowOff>180974</xdr:rowOff>
    </xdr:from>
    <xdr:to>
      <xdr:col>3</xdr:col>
      <xdr:colOff>123826</xdr:colOff>
      <xdr:row>76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22" zoomScaleNormal="100" workbookViewId="0">
      <selection activeCell="G33" sqref="G3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200" t="s">
        <v>11</v>
      </c>
      <c r="B1" s="200"/>
      <c r="C1" s="200"/>
      <c r="D1" s="200"/>
      <c r="E1" s="200"/>
      <c r="F1" s="200"/>
      <c r="G1" s="200"/>
      <c r="H1" s="200"/>
      <c r="I1" s="200"/>
    </row>
    <row r="2" spans="1:17" ht="15" customHeight="1" x14ac:dyDescent="0.25">
      <c r="A2" s="200" t="s">
        <v>60</v>
      </c>
      <c r="B2" s="200"/>
      <c r="C2" s="200"/>
      <c r="D2" s="200"/>
      <c r="E2" s="200"/>
      <c r="F2" s="200"/>
      <c r="G2" s="200"/>
      <c r="H2" s="200"/>
      <c r="I2" s="200"/>
    </row>
    <row r="3" spans="1:17" ht="15" customHeight="1" x14ac:dyDescent="0.25"/>
    <row r="4" spans="1:17" ht="16.5" x14ac:dyDescent="0.25">
      <c r="A4" s="201" t="s">
        <v>30</v>
      </c>
      <c r="B4" s="201"/>
      <c r="C4" s="201"/>
      <c r="D4" s="201"/>
      <c r="E4" s="201"/>
      <c r="F4" s="201"/>
      <c r="G4" s="201"/>
      <c r="H4" s="201"/>
      <c r="I4" s="201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202" t="s">
        <v>19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203" t="s">
        <v>0</v>
      </c>
      <c r="B8" s="206" t="s">
        <v>48</v>
      </c>
      <c r="C8" s="207"/>
      <c r="D8" s="208" t="s">
        <v>1</v>
      </c>
      <c r="E8" s="208" t="s">
        <v>17</v>
      </c>
      <c r="F8" s="208" t="s">
        <v>26</v>
      </c>
      <c r="G8" s="203" t="s">
        <v>2</v>
      </c>
      <c r="H8" s="213" t="s">
        <v>6</v>
      </c>
      <c r="I8" s="214"/>
      <c r="J8" s="215" t="s">
        <v>20</v>
      </c>
      <c r="K8" s="215" t="s">
        <v>21</v>
      </c>
    </row>
    <row r="9" spans="1:17" ht="15" customHeight="1" x14ac:dyDescent="0.25">
      <c r="A9" s="204"/>
      <c r="B9" s="203" t="s">
        <v>3</v>
      </c>
      <c r="C9" s="203" t="s">
        <v>4</v>
      </c>
      <c r="D9" s="209"/>
      <c r="E9" s="209"/>
      <c r="F9" s="209"/>
      <c r="G9" s="211"/>
      <c r="H9" s="220" t="s">
        <v>5</v>
      </c>
      <c r="I9" s="222" t="s">
        <v>15</v>
      </c>
      <c r="J9" s="216"/>
      <c r="K9" s="218"/>
    </row>
    <row r="10" spans="1:17" ht="15" customHeight="1" thickBot="1" x14ac:dyDescent="0.3">
      <c r="A10" s="205"/>
      <c r="B10" s="205"/>
      <c r="C10" s="205"/>
      <c r="D10" s="210"/>
      <c r="E10" s="210"/>
      <c r="F10" s="210"/>
      <c r="G10" s="212"/>
      <c r="H10" s="221"/>
      <c r="I10" s="223"/>
      <c r="J10" s="217"/>
      <c r="K10" s="219"/>
    </row>
    <row r="11" spans="1:17" ht="45.75" customHeight="1" thickBot="1" x14ac:dyDescent="0.3">
      <c r="A11" s="13">
        <v>1</v>
      </c>
      <c r="B11" s="44" t="s">
        <v>50</v>
      </c>
      <c r="C11" s="56" t="s">
        <v>38</v>
      </c>
      <c r="D11" s="55" t="s">
        <v>39</v>
      </c>
      <c r="E11" s="55" t="s">
        <v>40</v>
      </c>
      <c r="F11" s="13">
        <v>16</v>
      </c>
      <c r="G11" s="55" t="s">
        <v>41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51</v>
      </c>
      <c r="C12" s="22" t="s">
        <v>38</v>
      </c>
      <c r="D12" s="23" t="s">
        <v>39</v>
      </c>
      <c r="E12" s="23" t="s">
        <v>53</v>
      </c>
      <c r="F12" s="12">
        <v>16</v>
      </c>
      <c r="G12" s="23" t="s">
        <v>42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227" t="s">
        <v>10</v>
      </c>
      <c r="C13" s="233"/>
      <c r="D13" s="233"/>
      <c r="E13" s="234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224" t="s">
        <v>9</v>
      </c>
      <c r="B14" s="225"/>
      <c r="C14" s="225"/>
      <c r="D14" s="225"/>
      <c r="E14" s="225"/>
      <c r="F14" s="225"/>
      <c r="G14" s="226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227" t="s">
        <v>29</v>
      </c>
      <c r="B15" s="228"/>
      <c r="C15" s="228"/>
      <c r="D15" s="228"/>
      <c r="E15" s="228"/>
      <c r="F15" s="228"/>
      <c r="G15" s="229"/>
      <c r="H15" s="42"/>
      <c r="I15" s="42"/>
      <c r="J15" s="230">
        <f>+K14+J13</f>
        <v>220363</v>
      </c>
      <c r="K15" s="226"/>
    </row>
    <row r="16" spans="1:17" x14ac:dyDescent="0.25">
      <c r="M16" s="58" t="s">
        <v>12</v>
      </c>
    </row>
    <row r="18" spans="1:11" x14ac:dyDescent="0.25">
      <c r="A18" s="231" t="s">
        <v>47</v>
      </c>
      <c r="B18" s="232"/>
      <c r="C18" s="232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03" t="s">
        <v>0</v>
      </c>
      <c r="B20" s="206" t="s">
        <v>48</v>
      </c>
      <c r="C20" s="207"/>
      <c r="D20" s="208" t="s">
        <v>1</v>
      </c>
      <c r="E20" s="208" t="s">
        <v>17</v>
      </c>
      <c r="F20" s="208" t="s">
        <v>26</v>
      </c>
      <c r="G20" s="203" t="s">
        <v>2</v>
      </c>
      <c r="H20" s="213" t="s">
        <v>6</v>
      </c>
      <c r="I20" s="214"/>
      <c r="J20" s="215" t="s">
        <v>20</v>
      </c>
      <c r="K20" s="215" t="s">
        <v>21</v>
      </c>
    </row>
    <row r="21" spans="1:11" x14ac:dyDescent="0.25">
      <c r="A21" s="204"/>
      <c r="B21" s="203" t="s">
        <v>3</v>
      </c>
      <c r="C21" s="203" t="s">
        <v>4</v>
      </c>
      <c r="D21" s="209"/>
      <c r="E21" s="209"/>
      <c r="F21" s="209"/>
      <c r="G21" s="211"/>
      <c r="H21" s="222" t="s">
        <v>5</v>
      </c>
      <c r="I21" s="222" t="s">
        <v>15</v>
      </c>
      <c r="J21" s="216"/>
      <c r="K21" s="218"/>
    </row>
    <row r="22" spans="1:11" ht="15.75" thickBot="1" x14ac:dyDescent="0.3">
      <c r="A22" s="205"/>
      <c r="B22" s="205"/>
      <c r="C22" s="205"/>
      <c r="D22" s="210"/>
      <c r="E22" s="210"/>
      <c r="F22" s="210"/>
      <c r="G22" s="212"/>
      <c r="H22" s="219"/>
      <c r="I22" s="223"/>
      <c r="J22" s="217"/>
      <c r="K22" s="219"/>
    </row>
    <row r="23" spans="1:11" ht="43.5" thickBot="1" x14ac:dyDescent="0.3">
      <c r="A23" s="44">
        <v>1</v>
      </c>
      <c r="B23" s="44" t="s">
        <v>49</v>
      </c>
      <c r="C23" s="22" t="s">
        <v>38</v>
      </c>
      <c r="D23" s="44" t="s">
        <v>44</v>
      </c>
      <c r="E23" s="45" t="s">
        <v>45</v>
      </c>
      <c r="F23" s="44">
        <v>16</v>
      </c>
      <c r="G23" s="44" t="s">
        <v>46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227" t="s">
        <v>10</v>
      </c>
      <c r="C24" s="233"/>
      <c r="D24" s="233"/>
      <c r="E24" s="234"/>
      <c r="F24" s="22">
        <f>+F23</f>
        <v>16</v>
      </c>
      <c r="G24" s="23"/>
      <c r="H24" s="22">
        <f>+H23</f>
        <v>35</v>
      </c>
      <c r="I24" s="22">
        <f t="shared" ref="I24:K24" si="0">+I23</f>
        <v>0</v>
      </c>
      <c r="J24" s="40">
        <f t="shared" si="0"/>
        <v>41592</v>
      </c>
      <c r="K24" s="40">
        <f t="shared" si="0"/>
        <v>92700</v>
      </c>
    </row>
    <row r="25" spans="1:11" ht="15.75" thickBot="1" x14ac:dyDescent="0.3">
      <c r="A25" s="237" t="s">
        <v>9</v>
      </c>
      <c r="B25" s="238"/>
      <c r="C25" s="238"/>
      <c r="D25" s="238"/>
      <c r="E25" s="238"/>
      <c r="F25" s="238"/>
      <c r="G25" s="238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239" t="s">
        <v>29</v>
      </c>
      <c r="B26" s="240"/>
      <c r="C26" s="240"/>
      <c r="D26" s="240"/>
      <c r="E26" s="240"/>
      <c r="F26" s="240"/>
      <c r="G26" s="240"/>
      <c r="H26" s="28"/>
      <c r="I26" s="28"/>
      <c r="J26" s="230">
        <f>+K25+J24</f>
        <v>143562</v>
      </c>
      <c r="K26" s="226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235" t="s">
        <v>22</v>
      </c>
      <c r="E30" s="235"/>
      <c r="F30" s="235"/>
      <c r="G30" s="235"/>
      <c r="H30" s="235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231" t="s">
        <v>31</v>
      </c>
      <c r="F32" s="231"/>
      <c r="G32" s="4">
        <f>+J13+J24</f>
        <v>128107</v>
      </c>
      <c r="H32" s="36"/>
      <c r="I32" s="167">
        <f>G32/G37</f>
        <v>0.35201483822216117</v>
      </c>
      <c r="J32" t="s">
        <v>12</v>
      </c>
    </row>
    <row r="33" spans="1:12" ht="15" customHeight="1" x14ac:dyDescent="0.25">
      <c r="A33" s="241" t="s">
        <v>7</v>
      </c>
      <c r="B33" s="241"/>
      <c r="C33" s="18">
        <v>0</v>
      </c>
      <c r="E33" s="54" t="s">
        <v>32</v>
      </c>
      <c r="F33" s="15"/>
      <c r="G33" s="4">
        <f>+K14+K25</f>
        <v>235818</v>
      </c>
      <c r="H33" s="36"/>
      <c r="I33" s="167">
        <f>G33/G37</f>
        <v>0.64798516177783883</v>
      </c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241" t="s">
        <v>43</v>
      </c>
      <c r="B35" s="241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236" t="s">
        <v>25</v>
      </c>
      <c r="F37" s="236"/>
      <c r="G37" s="10">
        <f>+G33+G32</f>
        <v>363925</v>
      </c>
      <c r="H37" s="36"/>
      <c r="I37" s="36"/>
    </row>
    <row r="38" spans="1:12" ht="15.75" thickBot="1" x14ac:dyDescent="0.3">
      <c r="A38" s="5" t="s">
        <v>52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43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E37:F37"/>
    <mergeCell ref="A25:G25"/>
    <mergeCell ref="A26:G26"/>
    <mergeCell ref="E32:F32"/>
    <mergeCell ref="B24:E24"/>
    <mergeCell ref="A35:B35"/>
    <mergeCell ref="A33:B33"/>
    <mergeCell ref="J26:K26"/>
    <mergeCell ref="D30:H30"/>
    <mergeCell ref="G20:G22"/>
    <mergeCell ref="H20:I20"/>
    <mergeCell ref="J20:J22"/>
    <mergeCell ref="K20:K22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I9:I10"/>
    <mergeCell ref="A14:G14"/>
    <mergeCell ref="A15:G15"/>
    <mergeCell ref="J15:K15"/>
    <mergeCell ref="A18:C18"/>
    <mergeCell ref="B13:E13"/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H19" sqref="H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200" t="s">
        <v>11</v>
      </c>
      <c r="B1" s="200"/>
      <c r="C1" s="200"/>
      <c r="D1" s="200"/>
      <c r="E1" s="200"/>
      <c r="F1" s="200"/>
      <c r="G1" s="200"/>
      <c r="H1" s="200"/>
      <c r="I1" s="200"/>
    </row>
    <row r="2" spans="1:11" x14ac:dyDescent="0.25">
      <c r="A2" s="200" t="s">
        <v>14</v>
      </c>
      <c r="B2" s="200"/>
      <c r="C2" s="200"/>
      <c r="D2" s="200"/>
      <c r="E2" s="200"/>
      <c r="F2" s="200"/>
      <c r="G2" s="200"/>
      <c r="H2" s="200"/>
      <c r="I2" s="200"/>
    </row>
    <row r="3" spans="1:11" ht="15.75" x14ac:dyDescent="0.25">
      <c r="A3" s="243" t="s">
        <v>33</v>
      </c>
      <c r="B3" s="243"/>
      <c r="C3" s="243"/>
      <c r="D3" s="243"/>
      <c r="E3" s="243"/>
      <c r="F3" s="243"/>
      <c r="G3" s="243"/>
      <c r="H3" s="243"/>
      <c r="I3" s="243"/>
    </row>
    <row r="4" spans="1:11" x14ac:dyDescent="0.25">
      <c r="A4" s="244"/>
      <c r="B4" s="244"/>
      <c r="C4" s="244"/>
      <c r="D4" s="244"/>
      <c r="E4" s="244"/>
      <c r="F4" s="244"/>
      <c r="G4" s="244"/>
      <c r="H4" s="244"/>
      <c r="I4" s="244"/>
    </row>
    <row r="7" spans="1:11" ht="72" customHeight="1" x14ac:dyDescent="0.25">
      <c r="B7" s="242" t="s">
        <v>54</v>
      </c>
      <c r="C7" s="242"/>
      <c r="D7" s="242"/>
      <c r="E7" s="242"/>
      <c r="F7" s="242"/>
      <c r="G7" s="242"/>
      <c r="H7" s="242"/>
      <c r="I7" s="242"/>
      <c r="J7" s="242"/>
      <c r="K7" s="242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workbookViewId="0">
      <selection activeCell="L23" sqref="L2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200" t="s">
        <v>11</v>
      </c>
      <c r="B1" s="200"/>
      <c r="C1" s="200"/>
      <c r="D1" s="200"/>
      <c r="E1" s="200"/>
      <c r="F1" s="200"/>
      <c r="G1" s="200"/>
      <c r="H1" s="200"/>
      <c r="I1" s="200"/>
    </row>
    <row r="2" spans="1:11" x14ac:dyDescent="0.25">
      <c r="A2" s="200" t="s">
        <v>101</v>
      </c>
      <c r="B2" s="200"/>
      <c r="C2" s="200"/>
      <c r="D2" s="200"/>
      <c r="E2" s="200"/>
      <c r="F2" s="200"/>
      <c r="G2" s="200"/>
      <c r="H2" s="200"/>
      <c r="I2" s="200"/>
    </row>
    <row r="3" spans="1:11" ht="15.75" x14ac:dyDescent="0.25">
      <c r="A3" s="243" t="s">
        <v>34</v>
      </c>
      <c r="B3" s="243"/>
      <c r="C3" s="243"/>
      <c r="D3" s="243"/>
      <c r="E3" s="243"/>
      <c r="F3" s="243"/>
      <c r="G3" s="243"/>
      <c r="H3" s="243"/>
      <c r="I3" s="243"/>
    </row>
    <row r="4" spans="1:11" x14ac:dyDescent="0.25">
      <c r="A4" s="244"/>
      <c r="B4" s="244"/>
      <c r="C4" s="244"/>
      <c r="D4" s="244"/>
      <c r="E4" s="244"/>
      <c r="F4" s="244"/>
      <c r="G4" s="244"/>
      <c r="H4" s="244"/>
      <c r="I4" s="244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231" t="s">
        <v>47</v>
      </c>
      <c r="B6" s="232"/>
      <c r="C6" s="232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203" t="s">
        <v>0</v>
      </c>
      <c r="B7" s="206" t="s">
        <v>48</v>
      </c>
      <c r="C7" s="207"/>
      <c r="D7" s="208" t="s">
        <v>1</v>
      </c>
      <c r="E7" s="208" t="s">
        <v>17</v>
      </c>
      <c r="F7" s="208" t="s">
        <v>26</v>
      </c>
      <c r="G7" s="203" t="s">
        <v>2</v>
      </c>
      <c r="H7" s="213" t="s">
        <v>6</v>
      </c>
      <c r="I7" s="214"/>
      <c r="J7" s="215" t="s">
        <v>20</v>
      </c>
      <c r="K7" s="215" t="s">
        <v>21</v>
      </c>
    </row>
    <row r="8" spans="1:11" x14ac:dyDescent="0.25">
      <c r="A8" s="204"/>
      <c r="B8" s="203" t="s">
        <v>3</v>
      </c>
      <c r="C8" s="203" t="s">
        <v>4</v>
      </c>
      <c r="D8" s="209"/>
      <c r="E8" s="209"/>
      <c r="F8" s="209"/>
      <c r="G8" s="211"/>
      <c r="H8" s="222" t="s">
        <v>5</v>
      </c>
      <c r="I8" s="222" t="s">
        <v>15</v>
      </c>
      <c r="J8" s="216"/>
      <c r="K8" s="218"/>
    </row>
    <row r="9" spans="1:11" ht="15.75" thickBot="1" x14ac:dyDescent="0.3">
      <c r="A9" s="205"/>
      <c r="B9" s="205"/>
      <c r="C9" s="205"/>
      <c r="D9" s="210"/>
      <c r="E9" s="210"/>
      <c r="F9" s="210"/>
      <c r="G9" s="212"/>
      <c r="H9" s="219"/>
      <c r="I9" s="223"/>
      <c r="J9" s="217"/>
      <c r="K9" s="219"/>
    </row>
    <row r="10" spans="1:11" ht="62.25" customHeight="1" thickBot="1" x14ac:dyDescent="0.3">
      <c r="A10" s="44">
        <v>1</v>
      </c>
      <c r="B10" s="44" t="s">
        <v>79</v>
      </c>
      <c r="C10" s="59" t="s">
        <v>55</v>
      </c>
      <c r="D10" s="44" t="s">
        <v>44</v>
      </c>
      <c r="E10" s="45" t="s">
        <v>56</v>
      </c>
      <c r="F10" s="44">
        <v>24</v>
      </c>
      <c r="G10" s="44" t="s">
        <v>57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227" t="s">
        <v>10</v>
      </c>
      <c r="C11" s="233"/>
      <c r="D11" s="233"/>
      <c r="E11" s="234"/>
      <c r="F11" s="22">
        <f>+F10</f>
        <v>24</v>
      </c>
      <c r="G11" s="23"/>
      <c r="H11" s="22">
        <f>+H10</f>
        <v>3</v>
      </c>
      <c r="I11" s="22">
        <f t="shared" ref="I11:K11" si="0">+I10</f>
        <v>28</v>
      </c>
      <c r="J11" s="40">
        <f t="shared" si="0"/>
        <v>51299</v>
      </c>
      <c r="K11" s="40">
        <f t="shared" si="0"/>
        <v>111600</v>
      </c>
    </row>
    <row r="12" spans="1:11" ht="15.75" thickBot="1" x14ac:dyDescent="0.3">
      <c r="A12" s="237" t="s">
        <v>9</v>
      </c>
      <c r="B12" s="238"/>
      <c r="C12" s="238"/>
      <c r="D12" s="238"/>
      <c r="E12" s="238"/>
      <c r="F12" s="238"/>
      <c r="G12" s="238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239" t="s">
        <v>29</v>
      </c>
      <c r="B13" s="240"/>
      <c r="C13" s="240"/>
      <c r="D13" s="240"/>
      <c r="E13" s="240"/>
      <c r="F13" s="240"/>
      <c r="G13" s="240"/>
      <c r="H13" s="28"/>
      <c r="I13" s="28"/>
      <c r="J13" s="245">
        <f>+K12+J12</f>
        <v>174059</v>
      </c>
      <c r="K13" s="238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241" t="s">
        <v>59</v>
      </c>
      <c r="B15" s="241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231" t="s">
        <v>31</v>
      </c>
      <c r="F16" s="231"/>
      <c r="G16" s="4"/>
      <c r="H16" s="246">
        <f>+J11</f>
        <v>51299</v>
      </c>
      <c r="I16" s="247"/>
      <c r="J16" s="166">
        <f>H16/H20</f>
        <v>0.29472190464152959</v>
      </c>
    </row>
    <row r="17" spans="1:10" x14ac:dyDescent="0.25">
      <c r="A17" s="241" t="s">
        <v>7</v>
      </c>
      <c r="B17" s="241"/>
      <c r="C17" s="18">
        <v>0</v>
      </c>
      <c r="E17" s="54" t="s">
        <v>32</v>
      </c>
      <c r="F17" s="15"/>
      <c r="G17" s="4"/>
      <c r="H17" s="246">
        <f>+K12</f>
        <v>122760.00000000001</v>
      </c>
      <c r="I17" s="247"/>
      <c r="J17" s="166">
        <f>H17/H20</f>
        <v>0.70527809535847052</v>
      </c>
    </row>
    <row r="18" spans="1:10" x14ac:dyDescent="0.25">
      <c r="A18" s="5" t="s">
        <v>23</v>
      </c>
      <c r="B18" s="3"/>
      <c r="C18" s="24">
        <v>0</v>
      </c>
      <c r="G18" s="3"/>
      <c r="H18" s="18"/>
      <c r="I18" s="18"/>
    </row>
    <row r="19" spans="1:10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10" x14ac:dyDescent="0.25">
      <c r="A20" s="5" t="s">
        <v>8</v>
      </c>
      <c r="B20" s="5"/>
      <c r="C20" s="37">
        <v>3</v>
      </c>
      <c r="E20" s="236" t="s">
        <v>25</v>
      </c>
      <c r="F20" s="236"/>
      <c r="G20" s="10"/>
      <c r="H20" s="246">
        <f>+H16+H17</f>
        <v>174059</v>
      </c>
      <c r="I20" s="247"/>
    </row>
    <row r="21" spans="1:10" ht="15.75" thickBot="1" x14ac:dyDescent="0.3">
      <c r="A21" s="5" t="s">
        <v>52</v>
      </c>
      <c r="B21" s="5"/>
      <c r="C21" s="37">
        <v>28</v>
      </c>
      <c r="H21" s="18"/>
      <c r="I21" s="18"/>
    </row>
    <row r="22" spans="1:10" x14ac:dyDescent="0.25">
      <c r="B22" s="11" t="s">
        <v>16</v>
      </c>
      <c r="C22" s="43">
        <f>+C21+C20</f>
        <v>31</v>
      </c>
      <c r="H22" s="36"/>
      <c r="I22" s="36"/>
    </row>
    <row r="24" spans="1:10" x14ac:dyDescent="0.25">
      <c r="C24" s="248" t="s">
        <v>58</v>
      </c>
      <c r="D24" s="248"/>
    </row>
    <row r="26" spans="1:10" x14ac:dyDescent="0.25">
      <c r="B26" s="3" t="s">
        <v>59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10" x14ac:dyDescent="0.25">
      <c r="D27" s="3" t="s">
        <v>27</v>
      </c>
      <c r="E27" s="9">
        <v>28</v>
      </c>
      <c r="F27" s="3"/>
      <c r="G27" s="3"/>
      <c r="H27" s="3"/>
      <c r="I27" s="3"/>
    </row>
    <row r="28" spans="1:10" x14ac:dyDescent="0.25">
      <c r="D28" s="3"/>
      <c r="E28" s="3"/>
      <c r="F28" s="3"/>
      <c r="G28" s="3"/>
      <c r="H28" s="3"/>
      <c r="I28" s="3"/>
    </row>
    <row r="29" spans="1:10" x14ac:dyDescent="0.25">
      <c r="D29" s="3"/>
      <c r="E29" s="3"/>
      <c r="F29" s="3"/>
      <c r="G29" s="3"/>
      <c r="H29" s="3"/>
      <c r="I29" s="3"/>
    </row>
    <row r="30" spans="1:10" x14ac:dyDescent="0.25">
      <c r="D30" s="3"/>
      <c r="E30" s="3"/>
      <c r="F30" s="3"/>
      <c r="G30" s="3"/>
      <c r="H30" s="3"/>
      <c r="I30" s="3"/>
    </row>
    <row r="31" spans="1:10" x14ac:dyDescent="0.25">
      <c r="D31" s="3"/>
      <c r="E31" s="3"/>
      <c r="F31" s="3"/>
      <c r="G31" s="3"/>
      <c r="H31" s="3"/>
      <c r="I31" s="3"/>
    </row>
    <row r="32" spans="1:10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  <mergeCell ref="E7:E9"/>
    <mergeCell ref="F7:F9"/>
    <mergeCell ref="J13:K13"/>
    <mergeCell ref="G7:G9"/>
    <mergeCell ref="H7:I7"/>
    <mergeCell ref="J7:J9"/>
    <mergeCell ref="K7:K9"/>
    <mergeCell ref="E16:F16"/>
    <mergeCell ref="A17:B17"/>
    <mergeCell ref="A15:B15"/>
    <mergeCell ref="E20:F20"/>
    <mergeCell ref="B11:E11"/>
    <mergeCell ref="A12:G12"/>
    <mergeCell ref="A13:G13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opLeftCell="A43" workbookViewId="0">
      <selection activeCell="H55" sqref="H55:I55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ht="15" customHeight="1" x14ac:dyDescent="0.25">
      <c r="A1" s="200" t="s">
        <v>11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" customHeight="1" x14ac:dyDescent="0.25">
      <c r="A2" s="200" t="s">
        <v>14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.75" customHeight="1" x14ac:dyDescent="0.25">
      <c r="A3" s="243" t="s">
        <v>35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244"/>
      <c r="B5" s="244"/>
      <c r="C5" s="244"/>
      <c r="D5" s="244"/>
      <c r="E5" s="244"/>
      <c r="F5" s="244"/>
      <c r="G5" s="244"/>
      <c r="H5" s="244"/>
      <c r="I5" s="244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231" t="s">
        <v>61</v>
      </c>
      <c r="B7" s="232"/>
      <c r="C7" s="232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03" t="s">
        <v>0</v>
      </c>
      <c r="B8" s="206" t="s">
        <v>48</v>
      </c>
      <c r="C8" s="207"/>
      <c r="D8" s="208" t="s">
        <v>1</v>
      </c>
      <c r="E8" s="208" t="s">
        <v>17</v>
      </c>
      <c r="F8" s="208" t="s">
        <v>26</v>
      </c>
      <c r="G8" s="203" t="s">
        <v>2</v>
      </c>
      <c r="H8" s="213" t="s">
        <v>6</v>
      </c>
      <c r="I8" s="214"/>
      <c r="J8" s="215" t="s">
        <v>20</v>
      </c>
      <c r="K8" s="215" t="s">
        <v>21</v>
      </c>
    </row>
    <row r="9" spans="1:11" x14ac:dyDescent="0.25">
      <c r="A9" s="204"/>
      <c r="B9" s="203" t="s">
        <v>3</v>
      </c>
      <c r="C9" s="203" t="s">
        <v>4</v>
      </c>
      <c r="D9" s="209"/>
      <c r="E9" s="209"/>
      <c r="F9" s="209"/>
      <c r="G9" s="211"/>
      <c r="H9" s="222" t="s">
        <v>5</v>
      </c>
      <c r="I9" s="222" t="s">
        <v>87</v>
      </c>
      <c r="J9" s="216"/>
      <c r="K9" s="218"/>
    </row>
    <row r="10" spans="1:11" ht="20.25" customHeight="1" thickBot="1" x14ac:dyDescent="0.3">
      <c r="A10" s="205"/>
      <c r="B10" s="205"/>
      <c r="C10" s="205"/>
      <c r="D10" s="210"/>
      <c r="E10" s="210"/>
      <c r="F10" s="210"/>
      <c r="G10" s="212"/>
      <c r="H10" s="219"/>
      <c r="I10" s="223"/>
      <c r="J10" s="217"/>
      <c r="K10" s="219"/>
    </row>
    <row r="11" spans="1:11" ht="62.25" customHeight="1" thickBot="1" x14ac:dyDescent="0.3">
      <c r="A11" s="44">
        <v>1</v>
      </c>
      <c r="B11" s="44" t="s">
        <v>66</v>
      </c>
      <c r="C11" s="59" t="s">
        <v>62</v>
      </c>
      <c r="D11" s="44" t="s">
        <v>63</v>
      </c>
      <c r="E11" s="45" t="s">
        <v>64</v>
      </c>
      <c r="F11" s="44">
        <v>24</v>
      </c>
      <c r="G11" s="44" t="s">
        <v>65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90</v>
      </c>
      <c r="C12" s="59" t="s">
        <v>55</v>
      </c>
      <c r="D12" s="44" t="s">
        <v>63</v>
      </c>
      <c r="E12" s="45" t="s">
        <v>78</v>
      </c>
      <c r="F12" s="44">
        <v>24</v>
      </c>
      <c r="G12" s="44" t="s">
        <v>65</v>
      </c>
      <c r="H12" s="44">
        <v>3</v>
      </c>
      <c r="I12" s="44">
        <v>34</v>
      </c>
      <c r="J12" s="95">
        <v>58699.57</v>
      </c>
      <c r="K12" s="95">
        <v>131400</v>
      </c>
    </row>
    <row r="13" spans="1:11" ht="15.75" thickBot="1" x14ac:dyDescent="0.3">
      <c r="A13" s="53">
        <f>SUM(A11:A12)</f>
        <v>2</v>
      </c>
      <c r="B13" s="227" t="s">
        <v>10</v>
      </c>
      <c r="C13" s="233"/>
      <c r="D13" s="233"/>
      <c r="E13" s="234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237" t="s">
        <v>9</v>
      </c>
      <c r="B14" s="238"/>
      <c r="C14" s="238"/>
      <c r="D14" s="238"/>
      <c r="E14" s="238"/>
      <c r="F14" s="238"/>
      <c r="G14" s="238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239" t="s">
        <v>29</v>
      </c>
      <c r="B15" s="240"/>
      <c r="C15" s="240"/>
      <c r="D15" s="240"/>
      <c r="E15" s="240"/>
      <c r="F15" s="240"/>
      <c r="G15" s="240"/>
      <c r="H15" s="28"/>
      <c r="I15" s="28"/>
      <c r="J15" s="245">
        <f>+J13+K14</f>
        <v>337588.07000000007</v>
      </c>
      <c r="K15" s="238"/>
    </row>
    <row r="17" spans="1:11" ht="15.75" thickBot="1" x14ac:dyDescent="0.3">
      <c r="A17" s="231" t="s">
        <v>67</v>
      </c>
      <c r="B17" s="232"/>
      <c r="C17" s="232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203" t="s">
        <v>0</v>
      </c>
      <c r="B18" s="206" t="s">
        <v>48</v>
      </c>
      <c r="C18" s="207"/>
      <c r="D18" s="208" t="s">
        <v>1</v>
      </c>
      <c r="E18" s="208" t="s">
        <v>17</v>
      </c>
      <c r="F18" s="208" t="s">
        <v>26</v>
      </c>
      <c r="G18" s="203" t="s">
        <v>2</v>
      </c>
      <c r="H18" s="213" t="s">
        <v>6</v>
      </c>
      <c r="I18" s="214"/>
      <c r="J18" s="215" t="s">
        <v>20</v>
      </c>
      <c r="K18" s="215" t="s">
        <v>21</v>
      </c>
    </row>
    <row r="19" spans="1:11" ht="15" customHeight="1" x14ac:dyDescent="0.25">
      <c r="A19" s="204"/>
      <c r="B19" s="203" t="s">
        <v>3</v>
      </c>
      <c r="C19" s="203" t="s">
        <v>4</v>
      </c>
      <c r="D19" s="209"/>
      <c r="E19" s="209"/>
      <c r="F19" s="209"/>
      <c r="G19" s="211"/>
      <c r="H19" s="222" t="s">
        <v>5</v>
      </c>
      <c r="I19" s="222" t="s">
        <v>87</v>
      </c>
      <c r="J19" s="216"/>
      <c r="K19" s="218"/>
    </row>
    <row r="20" spans="1:11" ht="24" customHeight="1" thickBot="1" x14ac:dyDescent="0.3">
      <c r="A20" s="205"/>
      <c r="B20" s="205"/>
      <c r="C20" s="205"/>
      <c r="D20" s="210"/>
      <c r="E20" s="210"/>
      <c r="F20" s="210"/>
      <c r="G20" s="212"/>
      <c r="H20" s="219"/>
      <c r="I20" s="223"/>
      <c r="J20" s="217"/>
      <c r="K20" s="219"/>
    </row>
    <row r="21" spans="1:11" ht="61.5" customHeight="1" thickBot="1" x14ac:dyDescent="0.3">
      <c r="A21" s="44">
        <v>1</v>
      </c>
      <c r="B21" s="70" t="s">
        <v>69</v>
      </c>
      <c r="C21" s="59" t="s">
        <v>68</v>
      </c>
      <c r="D21" s="70" t="s">
        <v>70</v>
      </c>
      <c r="E21" s="71" t="s">
        <v>71</v>
      </c>
      <c r="F21" s="70">
        <v>24</v>
      </c>
      <c r="G21" s="70" t="s">
        <v>72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74</v>
      </c>
      <c r="C22" s="73" t="s">
        <v>73</v>
      </c>
      <c r="D22" s="70" t="s">
        <v>70</v>
      </c>
      <c r="E22" s="72" t="s">
        <v>75</v>
      </c>
      <c r="F22" s="70">
        <v>40</v>
      </c>
      <c r="G22" s="70" t="s">
        <v>76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227" t="s">
        <v>10</v>
      </c>
      <c r="C23" s="233"/>
      <c r="D23" s="233"/>
      <c r="E23" s="234"/>
      <c r="F23" s="66">
        <f>SUM(F21:F22)</f>
        <v>64</v>
      </c>
      <c r="G23" s="65"/>
      <c r="H23" s="67">
        <f t="shared" ref="H23:K23" si="0">SUM(H21:H22)</f>
        <v>59</v>
      </c>
      <c r="I23" s="67">
        <f t="shared" si="0"/>
        <v>7</v>
      </c>
      <c r="J23" s="68">
        <f t="shared" si="0"/>
        <v>211200</v>
      </c>
      <c r="K23" s="68">
        <f t="shared" si="0"/>
        <v>288800</v>
      </c>
    </row>
    <row r="24" spans="1:11" ht="15.75" thickBot="1" x14ac:dyDescent="0.3">
      <c r="A24" s="237" t="s">
        <v>9</v>
      </c>
      <c r="B24" s="238"/>
      <c r="C24" s="238"/>
      <c r="D24" s="238"/>
      <c r="E24" s="238"/>
      <c r="F24" s="238"/>
      <c r="G24" s="238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239" t="s">
        <v>29</v>
      </c>
      <c r="B25" s="240"/>
      <c r="C25" s="240"/>
      <c r="D25" s="240"/>
      <c r="E25" s="240"/>
      <c r="F25" s="240"/>
      <c r="G25" s="240"/>
      <c r="H25" s="28"/>
      <c r="I25" s="28"/>
      <c r="J25" s="245">
        <f>+K24+J23</f>
        <v>528880</v>
      </c>
      <c r="K25" s="238"/>
    </row>
    <row r="28" spans="1:11" ht="15.75" customHeight="1" thickBot="1" x14ac:dyDescent="0.3">
      <c r="A28" s="231" t="s">
        <v>80</v>
      </c>
      <c r="B28" s="232"/>
      <c r="C28" s="232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203" t="s">
        <v>0</v>
      </c>
      <c r="B29" s="206" t="s">
        <v>48</v>
      </c>
      <c r="C29" s="207"/>
      <c r="D29" s="208" t="s">
        <v>1</v>
      </c>
      <c r="E29" s="208" t="s">
        <v>17</v>
      </c>
      <c r="F29" s="208" t="s">
        <v>26</v>
      </c>
      <c r="G29" s="203" t="s">
        <v>2</v>
      </c>
      <c r="H29" s="213" t="s">
        <v>6</v>
      </c>
      <c r="I29" s="214"/>
      <c r="J29" s="215" t="s">
        <v>20</v>
      </c>
      <c r="K29" s="215" t="s">
        <v>21</v>
      </c>
    </row>
    <row r="30" spans="1:11" ht="15" customHeight="1" x14ac:dyDescent="0.25">
      <c r="A30" s="204"/>
      <c r="B30" s="203" t="s">
        <v>3</v>
      </c>
      <c r="C30" s="203" t="s">
        <v>4</v>
      </c>
      <c r="D30" s="209"/>
      <c r="E30" s="209"/>
      <c r="F30" s="209"/>
      <c r="G30" s="211"/>
      <c r="H30" s="222" t="s">
        <v>5</v>
      </c>
      <c r="I30" s="222" t="s">
        <v>87</v>
      </c>
      <c r="J30" s="216"/>
      <c r="K30" s="218"/>
    </row>
    <row r="31" spans="1:11" ht="22.5" customHeight="1" thickBot="1" x14ac:dyDescent="0.3">
      <c r="A31" s="205"/>
      <c r="B31" s="205"/>
      <c r="C31" s="205"/>
      <c r="D31" s="210"/>
      <c r="E31" s="210"/>
      <c r="F31" s="210"/>
      <c r="G31" s="212"/>
      <c r="H31" s="219"/>
      <c r="I31" s="223"/>
      <c r="J31" s="217"/>
      <c r="K31" s="219"/>
    </row>
    <row r="32" spans="1:11" ht="66" customHeight="1" thickBot="1" x14ac:dyDescent="0.3">
      <c r="A32" s="44">
        <v>1</v>
      </c>
      <c r="B32" s="82" t="s">
        <v>82</v>
      </c>
      <c r="C32" s="59" t="s">
        <v>92</v>
      </c>
      <c r="D32" s="82" t="s">
        <v>44</v>
      </c>
      <c r="E32" s="71" t="s">
        <v>81</v>
      </c>
      <c r="F32" s="70">
        <v>24</v>
      </c>
      <c r="G32" s="70" t="s">
        <v>86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83</v>
      </c>
      <c r="C33" s="59" t="s">
        <v>91</v>
      </c>
      <c r="D33" s="82" t="s">
        <v>44</v>
      </c>
      <c r="E33" s="82" t="s">
        <v>84</v>
      </c>
      <c r="F33" s="82">
        <v>24</v>
      </c>
      <c r="G33" s="82" t="s">
        <v>85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227" t="s">
        <v>10</v>
      </c>
      <c r="C34" s="233"/>
      <c r="D34" s="233"/>
      <c r="E34" s="234"/>
      <c r="F34" s="77">
        <f>SUM(F32:F33)</f>
        <v>48</v>
      </c>
      <c r="G34" s="76"/>
      <c r="H34" s="77">
        <f t="shared" ref="H34:K34" si="1">SUM(H32:H33)</f>
        <v>15</v>
      </c>
      <c r="I34" s="77">
        <f t="shared" si="1"/>
        <v>47</v>
      </c>
      <c r="J34" s="81">
        <f t="shared" si="1"/>
        <v>117528</v>
      </c>
      <c r="K34" s="81">
        <f t="shared" si="1"/>
        <v>196100</v>
      </c>
    </row>
    <row r="35" spans="1:11" ht="15.75" customHeight="1" thickBot="1" x14ac:dyDescent="0.3">
      <c r="A35" s="237" t="s">
        <v>9</v>
      </c>
      <c r="B35" s="238"/>
      <c r="C35" s="238"/>
      <c r="D35" s="238"/>
      <c r="E35" s="238"/>
      <c r="F35" s="238"/>
      <c r="G35" s="238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239" t="s">
        <v>29</v>
      </c>
      <c r="B36" s="240"/>
      <c r="C36" s="240"/>
      <c r="D36" s="240"/>
      <c r="E36" s="240"/>
      <c r="F36" s="240"/>
      <c r="G36" s="240"/>
      <c r="H36" s="28"/>
      <c r="I36" s="28"/>
      <c r="J36" s="245">
        <f>+K35+J34</f>
        <v>333238</v>
      </c>
      <c r="K36" s="238"/>
    </row>
    <row r="38" spans="1:11" ht="15.75" customHeight="1" thickBot="1" x14ac:dyDescent="0.3">
      <c r="A38" s="231" t="s">
        <v>99</v>
      </c>
      <c r="B38" s="232"/>
      <c r="C38" s="232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203" t="s">
        <v>0</v>
      </c>
      <c r="B39" s="206" t="s">
        <v>48</v>
      </c>
      <c r="C39" s="207"/>
      <c r="D39" s="208" t="s">
        <v>1</v>
      </c>
      <c r="E39" s="208" t="s">
        <v>17</v>
      </c>
      <c r="F39" s="208" t="s">
        <v>26</v>
      </c>
      <c r="G39" s="203" t="s">
        <v>2</v>
      </c>
      <c r="H39" s="213" t="s">
        <v>6</v>
      </c>
      <c r="I39" s="214"/>
      <c r="J39" s="215" t="s">
        <v>20</v>
      </c>
      <c r="K39" s="215" t="s">
        <v>21</v>
      </c>
    </row>
    <row r="40" spans="1:11" ht="15" customHeight="1" x14ac:dyDescent="0.25">
      <c r="A40" s="204"/>
      <c r="B40" s="203" t="s">
        <v>3</v>
      </c>
      <c r="C40" s="203" t="s">
        <v>4</v>
      </c>
      <c r="D40" s="209"/>
      <c r="E40" s="209"/>
      <c r="F40" s="209"/>
      <c r="G40" s="211"/>
      <c r="H40" s="222" t="s">
        <v>5</v>
      </c>
      <c r="I40" s="222" t="s">
        <v>87</v>
      </c>
      <c r="J40" s="216"/>
      <c r="K40" s="218"/>
    </row>
    <row r="41" spans="1:11" ht="18.75" customHeight="1" thickBot="1" x14ac:dyDescent="0.3">
      <c r="A41" s="205"/>
      <c r="B41" s="205"/>
      <c r="C41" s="205"/>
      <c r="D41" s="210"/>
      <c r="E41" s="210"/>
      <c r="F41" s="210"/>
      <c r="G41" s="212"/>
      <c r="H41" s="219"/>
      <c r="I41" s="223"/>
      <c r="J41" s="217"/>
      <c r="K41" s="219"/>
    </row>
    <row r="42" spans="1:11" ht="59.25" customHeight="1" thickBot="1" x14ac:dyDescent="0.3">
      <c r="A42" s="92">
        <v>1</v>
      </c>
      <c r="B42" s="82" t="s">
        <v>83</v>
      </c>
      <c r="C42" s="59" t="s">
        <v>91</v>
      </c>
      <c r="D42" s="82" t="s">
        <v>95</v>
      </c>
      <c r="E42" s="45" t="s">
        <v>100</v>
      </c>
      <c r="F42" s="44">
        <v>24</v>
      </c>
      <c r="G42" s="94" t="s">
        <v>46</v>
      </c>
      <c r="H42" s="93">
        <v>13</v>
      </c>
      <c r="I42" s="93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96</v>
      </c>
      <c r="C43" s="59" t="s">
        <v>68</v>
      </c>
      <c r="D43" s="82" t="s">
        <v>95</v>
      </c>
      <c r="E43" s="71" t="s">
        <v>94</v>
      </c>
      <c r="F43" s="70">
        <v>24</v>
      </c>
      <c r="G43" s="70" t="s">
        <v>93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227" t="s">
        <v>10</v>
      </c>
      <c r="C44" s="233"/>
      <c r="D44" s="233"/>
      <c r="E44" s="234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237" t="s">
        <v>9</v>
      </c>
      <c r="B45" s="238"/>
      <c r="C45" s="238"/>
      <c r="D45" s="238"/>
      <c r="E45" s="238"/>
      <c r="F45" s="238"/>
      <c r="G45" s="238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239" t="s">
        <v>29</v>
      </c>
      <c r="B46" s="240"/>
      <c r="C46" s="240"/>
      <c r="D46" s="240"/>
      <c r="E46" s="240"/>
      <c r="F46" s="240"/>
      <c r="G46" s="240"/>
      <c r="H46" s="28"/>
      <c r="I46" s="28"/>
      <c r="J46" s="245">
        <f>+K45+J44</f>
        <v>412828</v>
      </c>
      <c r="K46" s="238"/>
    </row>
    <row r="50" spans="1:10" x14ac:dyDescent="0.25">
      <c r="B50" s="235" t="s">
        <v>22</v>
      </c>
      <c r="C50" s="235"/>
      <c r="D50" s="235"/>
      <c r="E50" s="235"/>
      <c r="F50" s="75"/>
      <c r="G50" s="75"/>
    </row>
    <row r="52" spans="1:10" x14ac:dyDescent="0.25">
      <c r="A52" s="241" t="s">
        <v>59</v>
      </c>
      <c r="B52" s="241"/>
      <c r="C52" s="80">
        <v>8</v>
      </c>
    </row>
    <row r="53" spans="1:10" x14ac:dyDescent="0.25">
      <c r="A53" s="241" t="s">
        <v>89</v>
      </c>
      <c r="B53" s="241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241" t="s">
        <v>8</v>
      </c>
      <c r="B54" s="241"/>
      <c r="C54" s="80">
        <f>+H44+H34+H23+H13</f>
        <v>124</v>
      </c>
      <c r="E54" s="231" t="s">
        <v>31</v>
      </c>
      <c r="F54" s="231"/>
      <c r="G54" s="231"/>
      <c r="H54" s="246">
        <f>+J44+J34+J23+J13</f>
        <v>624844.07000000007</v>
      </c>
      <c r="I54" s="246"/>
      <c r="J54" s="166">
        <f>H54/H57</f>
        <v>0.38749201125406302</v>
      </c>
    </row>
    <row r="55" spans="1:10" x14ac:dyDescent="0.25">
      <c r="A55" s="202" t="s">
        <v>88</v>
      </c>
      <c r="B55" s="202"/>
      <c r="C55" s="236">
        <f>+I44+I34+I23+I13</f>
        <v>139</v>
      </c>
      <c r="E55" s="89" t="s">
        <v>32</v>
      </c>
      <c r="F55" s="15"/>
      <c r="G55" s="4"/>
      <c r="H55" s="246">
        <f>+K45+K35+K24+K14</f>
        <v>987690</v>
      </c>
      <c r="I55" s="246"/>
      <c r="J55" s="166">
        <f>H55/H57</f>
        <v>0.61250798874593704</v>
      </c>
    </row>
    <row r="56" spans="1:10" x14ac:dyDescent="0.25">
      <c r="A56" s="202"/>
      <c r="B56" s="202"/>
      <c r="C56" s="236"/>
      <c r="G56" s="3"/>
      <c r="H56" s="36"/>
    </row>
    <row r="57" spans="1:10" x14ac:dyDescent="0.25">
      <c r="A57" s="241" t="s">
        <v>77</v>
      </c>
      <c r="B57" s="241"/>
      <c r="C57" s="90">
        <f>+C54+C55</f>
        <v>263</v>
      </c>
      <c r="E57" s="236" t="s">
        <v>97</v>
      </c>
      <c r="F57" s="236"/>
      <c r="G57" s="236"/>
      <c r="H57" s="246">
        <f>+H54+H55</f>
        <v>1612534.07</v>
      </c>
      <c r="I57" s="247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249" t="s">
        <v>98</v>
      </c>
      <c r="D62" s="250"/>
      <c r="E62" s="251"/>
      <c r="H62" s="36"/>
    </row>
    <row r="64" spans="1:10" x14ac:dyDescent="0.25">
      <c r="B64" s="5" t="s">
        <v>43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C62:E62"/>
    <mergeCell ref="H54:I54"/>
    <mergeCell ref="C55:C56"/>
    <mergeCell ref="H55:I55"/>
    <mergeCell ref="H57:I57"/>
    <mergeCell ref="E57:G57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A52:B52"/>
    <mergeCell ref="F29:F31"/>
    <mergeCell ref="G29:G31"/>
    <mergeCell ref="H29:I29"/>
    <mergeCell ref="J29:J31"/>
    <mergeCell ref="K29:K31"/>
    <mergeCell ref="H30:H31"/>
    <mergeCell ref="I30:I31"/>
    <mergeCell ref="A28:C28"/>
    <mergeCell ref="A29:A31"/>
    <mergeCell ref="B29:C29"/>
    <mergeCell ref="D29:D31"/>
    <mergeCell ref="E29:E31"/>
    <mergeCell ref="B30:B31"/>
    <mergeCell ref="C30:C31"/>
    <mergeCell ref="A53:B53"/>
    <mergeCell ref="A54:B54"/>
    <mergeCell ref="A57:B57"/>
    <mergeCell ref="E54:G54"/>
    <mergeCell ref="B13:E13"/>
    <mergeCell ref="A14:G14"/>
    <mergeCell ref="A15:G15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  <mergeCell ref="A1:K1"/>
    <mergeCell ref="A2:K2"/>
    <mergeCell ref="A3:K3"/>
    <mergeCell ref="A5:I5"/>
    <mergeCell ref="A7:C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K80"/>
  <sheetViews>
    <sheetView topLeftCell="A74" workbookViewId="0">
      <selection activeCell="A40" sqref="A40:K4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5" customHeight="1" x14ac:dyDescent="0.25">
      <c r="A1" s="200" t="s">
        <v>11</v>
      </c>
      <c r="B1" s="200"/>
      <c r="C1" s="200"/>
      <c r="D1" s="200"/>
      <c r="E1" s="200"/>
      <c r="F1" s="200"/>
      <c r="G1" s="200"/>
      <c r="H1" s="200"/>
      <c r="I1" s="200"/>
    </row>
    <row r="2" spans="1:11" ht="15" customHeight="1" x14ac:dyDescent="0.25">
      <c r="A2" s="200" t="s">
        <v>60</v>
      </c>
      <c r="B2" s="200"/>
      <c r="C2" s="200"/>
      <c r="D2" s="200"/>
      <c r="E2" s="200"/>
      <c r="F2" s="200"/>
      <c r="G2" s="200"/>
      <c r="H2" s="200"/>
      <c r="I2" s="200"/>
    </row>
    <row r="3" spans="1:11" ht="15.75" customHeight="1" x14ac:dyDescent="0.25"/>
    <row r="4" spans="1:11" ht="16.5" x14ac:dyDescent="0.25">
      <c r="A4" s="201" t="s">
        <v>36</v>
      </c>
      <c r="B4" s="201"/>
      <c r="C4" s="201"/>
      <c r="D4" s="201"/>
      <c r="E4" s="201"/>
      <c r="F4" s="201"/>
      <c r="G4" s="201"/>
      <c r="H4" s="201"/>
      <c r="I4" s="201"/>
    </row>
    <row r="5" spans="1:11" ht="16.5" x14ac:dyDescent="0.25">
      <c r="A5" s="133"/>
      <c r="B5" s="133"/>
      <c r="C5" s="133"/>
      <c r="D5" s="133"/>
      <c r="E5" s="133"/>
      <c r="F5" s="133"/>
      <c r="G5" s="133"/>
      <c r="H5" s="133"/>
      <c r="I5" s="133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</row>
    <row r="7" spans="1:11" x14ac:dyDescent="0.25">
      <c r="A7" s="202" t="s">
        <v>19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 ht="15.75" thickBo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.75" customHeight="1" thickBot="1" x14ac:dyDescent="0.3">
      <c r="A9" s="203" t="s">
        <v>0</v>
      </c>
      <c r="B9" s="206" t="s">
        <v>48</v>
      </c>
      <c r="C9" s="207"/>
      <c r="D9" s="208" t="s">
        <v>1</v>
      </c>
      <c r="E9" s="208" t="s">
        <v>17</v>
      </c>
      <c r="F9" s="208" t="s">
        <v>26</v>
      </c>
      <c r="G9" s="203" t="s">
        <v>2</v>
      </c>
      <c r="H9" s="213" t="s">
        <v>6</v>
      </c>
      <c r="I9" s="214"/>
      <c r="J9" s="215" t="s">
        <v>20</v>
      </c>
      <c r="K9" s="215" t="s">
        <v>21</v>
      </c>
    </row>
    <row r="10" spans="1:11" ht="15" customHeight="1" x14ac:dyDescent="0.25">
      <c r="A10" s="204"/>
      <c r="B10" s="203" t="s">
        <v>3</v>
      </c>
      <c r="C10" s="203" t="s">
        <v>4</v>
      </c>
      <c r="D10" s="209"/>
      <c r="E10" s="209"/>
      <c r="F10" s="209"/>
      <c r="G10" s="211"/>
      <c r="H10" s="222" t="s">
        <v>5</v>
      </c>
      <c r="I10" s="222" t="s">
        <v>87</v>
      </c>
      <c r="J10" s="216"/>
      <c r="K10" s="218"/>
    </row>
    <row r="11" spans="1:11" ht="22.5" customHeight="1" thickBot="1" x14ac:dyDescent="0.3">
      <c r="A11" s="205"/>
      <c r="B11" s="205"/>
      <c r="C11" s="205"/>
      <c r="D11" s="210"/>
      <c r="E11" s="210"/>
      <c r="F11" s="210"/>
      <c r="G11" s="212"/>
      <c r="H11" s="219"/>
      <c r="I11" s="223"/>
      <c r="J11" s="217"/>
      <c r="K11" s="219"/>
    </row>
    <row r="12" spans="1:11" ht="64.5" customHeight="1" thickBot="1" x14ac:dyDescent="0.3">
      <c r="A12" s="13">
        <v>1</v>
      </c>
      <c r="B12" s="44" t="s">
        <v>83</v>
      </c>
      <c r="C12" s="59" t="s">
        <v>91</v>
      </c>
      <c r="D12" s="55" t="s">
        <v>39</v>
      </c>
      <c r="E12" s="55" t="s">
        <v>102</v>
      </c>
      <c r="F12" s="26">
        <v>28</v>
      </c>
      <c r="G12" s="55" t="s">
        <v>103</v>
      </c>
      <c r="H12" s="26">
        <v>13</v>
      </c>
      <c r="I12" s="26">
        <v>17</v>
      </c>
      <c r="J12" s="48">
        <v>89120</v>
      </c>
      <c r="K12" s="48">
        <v>67600</v>
      </c>
    </row>
    <row r="13" spans="1:11" ht="64.5" customHeight="1" thickBot="1" x14ac:dyDescent="0.3">
      <c r="A13" s="55">
        <v>1</v>
      </c>
      <c r="B13" s="44" t="s">
        <v>83</v>
      </c>
      <c r="C13" s="59" t="s">
        <v>91</v>
      </c>
      <c r="D13" s="55" t="s">
        <v>39</v>
      </c>
      <c r="E13" s="55" t="s">
        <v>104</v>
      </c>
      <c r="F13" s="55">
        <v>28</v>
      </c>
      <c r="G13" s="55" t="s">
        <v>105</v>
      </c>
      <c r="H13" s="26">
        <v>12</v>
      </c>
      <c r="I13" s="26">
        <v>20</v>
      </c>
      <c r="J13" s="48">
        <v>84958.8</v>
      </c>
      <c r="K13" s="48">
        <v>67600</v>
      </c>
    </row>
    <row r="14" spans="1:11" ht="72" thickBot="1" x14ac:dyDescent="0.3">
      <c r="A14" s="59">
        <v>1</v>
      </c>
      <c r="B14" s="70" t="s">
        <v>107</v>
      </c>
      <c r="C14" s="59" t="s">
        <v>106</v>
      </c>
      <c r="D14" s="59" t="s">
        <v>39</v>
      </c>
      <c r="E14" s="59" t="s">
        <v>110</v>
      </c>
      <c r="F14" s="59">
        <v>32</v>
      </c>
      <c r="G14" s="59" t="s">
        <v>108</v>
      </c>
      <c r="H14" s="108">
        <v>2</v>
      </c>
      <c r="I14" s="108">
        <v>54</v>
      </c>
      <c r="J14" s="109">
        <v>83300</v>
      </c>
      <c r="K14" s="109">
        <v>54300</v>
      </c>
    </row>
    <row r="15" spans="1:11" ht="72" thickBot="1" x14ac:dyDescent="0.3">
      <c r="A15" s="128">
        <v>1</v>
      </c>
      <c r="B15" s="129" t="s">
        <v>133</v>
      </c>
      <c r="C15" s="59" t="s">
        <v>55</v>
      </c>
      <c r="D15" s="59" t="s">
        <v>39</v>
      </c>
      <c r="E15" s="59" t="s">
        <v>132</v>
      </c>
      <c r="F15" s="59">
        <v>27</v>
      </c>
      <c r="G15" s="130" t="s">
        <v>134</v>
      </c>
      <c r="H15" s="108">
        <v>6</v>
      </c>
      <c r="I15" s="108">
        <v>26</v>
      </c>
      <c r="J15" s="109">
        <v>47908</v>
      </c>
      <c r="K15" s="132">
        <v>126300</v>
      </c>
    </row>
    <row r="16" spans="1:11" ht="15.75" thickBot="1" x14ac:dyDescent="0.3">
      <c r="A16" s="52">
        <f>SUM(A12:A15)</f>
        <v>4</v>
      </c>
      <c r="B16" s="227" t="s">
        <v>10</v>
      </c>
      <c r="C16" s="233"/>
      <c r="D16" s="233"/>
      <c r="E16" s="234"/>
      <c r="F16" s="96">
        <f>SUM(F12:F15)</f>
        <v>115</v>
      </c>
      <c r="G16" s="97"/>
      <c r="H16" s="125">
        <f t="shared" ref="H16:I16" si="0">SUM(H12:H15)</f>
        <v>33</v>
      </c>
      <c r="I16" s="125">
        <f t="shared" si="0"/>
        <v>117</v>
      </c>
      <c r="J16" s="99">
        <f>SUM(J12:J15)</f>
        <v>305286.8</v>
      </c>
      <c r="K16" s="126">
        <f>SUM(K12:K15)</f>
        <v>315800</v>
      </c>
    </row>
    <row r="17" spans="1:11" ht="15.75" thickBot="1" x14ac:dyDescent="0.3">
      <c r="A17" s="224" t="s">
        <v>9</v>
      </c>
      <c r="B17" s="225"/>
      <c r="C17" s="225"/>
      <c r="D17" s="225"/>
      <c r="E17" s="225"/>
      <c r="F17" s="225"/>
      <c r="G17" s="226"/>
      <c r="H17" s="39"/>
      <c r="I17" s="39"/>
      <c r="J17" s="99" t="s">
        <v>12</v>
      </c>
      <c r="K17" s="41">
        <f>+K16*1.1</f>
        <v>347380</v>
      </c>
    </row>
    <row r="18" spans="1:11" ht="15.75" thickBot="1" x14ac:dyDescent="0.3">
      <c r="A18" s="227" t="s">
        <v>29</v>
      </c>
      <c r="B18" s="228"/>
      <c r="C18" s="228"/>
      <c r="D18" s="228"/>
      <c r="E18" s="228"/>
      <c r="F18" s="228"/>
      <c r="G18" s="229"/>
      <c r="H18" s="42"/>
      <c r="I18" s="42"/>
      <c r="J18" s="230">
        <f>+K17+J16</f>
        <v>652666.80000000005</v>
      </c>
      <c r="K18" s="226"/>
    </row>
    <row r="19" spans="1:11" x14ac:dyDescent="0.25">
      <c r="A19" s="112"/>
      <c r="B19" s="113"/>
      <c r="C19" s="113"/>
      <c r="D19" s="113"/>
      <c r="E19" s="113"/>
      <c r="F19" s="113"/>
      <c r="G19" s="113"/>
      <c r="H19" s="117"/>
      <c r="I19" s="117"/>
      <c r="J19" s="115"/>
      <c r="K19" s="116"/>
    </row>
    <row r="21" spans="1:11" ht="15.75" thickBot="1" x14ac:dyDescent="0.3">
      <c r="A21" s="231" t="s">
        <v>67</v>
      </c>
      <c r="B21" s="232"/>
      <c r="C21" s="232"/>
      <c r="D21" s="8"/>
      <c r="E21" s="8"/>
      <c r="F21" s="8"/>
      <c r="G21" s="8"/>
      <c r="H21" s="29"/>
      <c r="I21" s="29"/>
      <c r="J21" s="30"/>
      <c r="K21" s="31"/>
    </row>
    <row r="22" spans="1:11" ht="15.75" thickBot="1" x14ac:dyDescent="0.3">
      <c r="A22" s="203" t="s">
        <v>0</v>
      </c>
      <c r="B22" s="206" t="s">
        <v>48</v>
      </c>
      <c r="C22" s="207"/>
      <c r="D22" s="208" t="s">
        <v>1</v>
      </c>
      <c r="E22" s="208" t="s">
        <v>17</v>
      </c>
      <c r="F22" s="208" t="s">
        <v>26</v>
      </c>
      <c r="G22" s="203" t="s">
        <v>2</v>
      </c>
      <c r="H22" s="213" t="s">
        <v>6</v>
      </c>
      <c r="I22" s="214"/>
      <c r="J22" s="215" t="s">
        <v>20</v>
      </c>
      <c r="K22" s="215" t="s">
        <v>21</v>
      </c>
    </row>
    <row r="23" spans="1:11" x14ac:dyDescent="0.25">
      <c r="A23" s="204"/>
      <c r="B23" s="203" t="s">
        <v>3</v>
      </c>
      <c r="C23" s="203" t="s">
        <v>4</v>
      </c>
      <c r="D23" s="209"/>
      <c r="E23" s="209"/>
      <c r="F23" s="209"/>
      <c r="G23" s="211"/>
      <c r="H23" s="222" t="s">
        <v>5</v>
      </c>
      <c r="I23" s="222" t="s">
        <v>87</v>
      </c>
      <c r="J23" s="216"/>
      <c r="K23" s="218"/>
    </row>
    <row r="24" spans="1:11" ht="23.25" customHeight="1" thickBot="1" x14ac:dyDescent="0.3">
      <c r="A24" s="205"/>
      <c r="B24" s="205"/>
      <c r="C24" s="205"/>
      <c r="D24" s="210"/>
      <c r="E24" s="210"/>
      <c r="F24" s="210"/>
      <c r="G24" s="212"/>
      <c r="H24" s="219"/>
      <c r="I24" s="223"/>
      <c r="J24" s="217"/>
      <c r="K24" s="219"/>
    </row>
    <row r="25" spans="1:11" ht="93" customHeight="1" thickBot="1" x14ac:dyDescent="0.3">
      <c r="A25" s="44">
        <v>1</v>
      </c>
      <c r="B25" s="70" t="s">
        <v>109</v>
      </c>
      <c r="C25" s="59" t="s">
        <v>124</v>
      </c>
      <c r="D25" s="70" t="s">
        <v>70</v>
      </c>
      <c r="E25" s="71" t="s">
        <v>111</v>
      </c>
      <c r="F25" s="70">
        <v>24</v>
      </c>
      <c r="G25" s="70" t="s">
        <v>42</v>
      </c>
      <c r="H25" s="70">
        <v>31</v>
      </c>
      <c r="I25" s="70">
        <v>0</v>
      </c>
      <c r="J25" s="74">
        <v>55935</v>
      </c>
      <c r="K25" s="74">
        <v>114100</v>
      </c>
    </row>
    <row r="26" spans="1:11" ht="15.75" thickBot="1" x14ac:dyDescent="0.3">
      <c r="A26" s="53">
        <f>SUM(A25:A25)</f>
        <v>1</v>
      </c>
      <c r="B26" s="227" t="s">
        <v>10</v>
      </c>
      <c r="C26" s="233"/>
      <c r="D26" s="233"/>
      <c r="E26" s="234"/>
      <c r="F26" s="103">
        <f>SUM(F25:F25)</f>
        <v>24</v>
      </c>
      <c r="G26" s="102"/>
      <c r="H26" s="103">
        <f>SUM(H25:H25)</f>
        <v>31</v>
      </c>
      <c r="I26" s="103">
        <f>SUM(I25:I25)</f>
        <v>0</v>
      </c>
      <c r="J26" s="104">
        <f>SUM(J25:J25)</f>
        <v>55935</v>
      </c>
      <c r="K26" s="104">
        <f>SUM(K25:K25)</f>
        <v>114100</v>
      </c>
    </row>
    <row r="27" spans="1:11" ht="15.75" thickBot="1" x14ac:dyDescent="0.3">
      <c r="A27" s="237" t="s">
        <v>9</v>
      </c>
      <c r="B27" s="238"/>
      <c r="C27" s="238"/>
      <c r="D27" s="238"/>
      <c r="E27" s="238"/>
      <c r="F27" s="238"/>
      <c r="G27" s="238"/>
      <c r="H27" s="39"/>
      <c r="I27" s="27"/>
      <c r="J27" s="104" t="s">
        <v>12</v>
      </c>
      <c r="K27" s="104">
        <f>+K26*1.1</f>
        <v>125510.00000000001</v>
      </c>
    </row>
    <row r="28" spans="1:11" ht="15.75" thickBot="1" x14ac:dyDescent="0.3">
      <c r="A28" s="239" t="s">
        <v>29</v>
      </c>
      <c r="B28" s="240"/>
      <c r="C28" s="240"/>
      <c r="D28" s="240"/>
      <c r="E28" s="240"/>
      <c r="F28" s="240"/>
      <c r="G28" s="240"/>
      <c r="H28" s="28"/>
      <c r="I28" s="28"/>
      <c r="J28" s="245">
        <f>+K27+J26</f>
        <v>181445</v>
      </c>
      <c r="K28" s="238"/>
    </row>
    <row r="29" spans="1:11" x14ac:dyDescent="0.25">
      <c r="A29" s="112"/>
      <c r="B29" s="113"/>
      <c r="C29" s="113"/>
      <c r="D29" s="113"/>
      <c r="E29" s="113"/>
      <c r="F29" s="113"/>
      <c r="G29" s="113"/>
      <c r="H29" s="114"/>
      <c r="I29" s="114"/>
      <c r="J29" s="115"/>
      <c r="K29" s="116"/>
    </row>
    <row r="30" spans="1:11" ht="15.75" thickBot="1" x14ac:dyDescent="0.3">
      <c r="A30" s="231" t="s">
        <v>61</v>
      </c>
      <c r="B30" s="232"/>
      <c r="C30" s="232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203" t="s">
        <v>0</v>
      </c>
      <c r="B31" s="206" t="s">
        <v>48</v>
      </c>
      <c r="C31" s="207"/>
      <c r="D31" s="208" t="s">
        <v>1</v>
      </c>
      <c r="E31" s="208" t="s">
        <v>17</v>
      </c>
      <c r="F31" s="208" t="s">
        <v>26</v>
      </c>
      <c r="G31" s="203" t="s">
        <v>2</v>
      </c>
      <c r="H31" s="213" t="s">
        <v>6</v>
      </c>
      <c r="I31" s="214"/>
      <c r="J31" s="215" t="s">
        <v>20</v>
      </c>
      <c r="K31" s="215" t="s">
        <v>21</v>
      </c>
    </row>
    <row r="32" spans="1:11" x14ac:dyDescent="0.25">
      <c r="A32" s="204"/>
      <c r="B32" s="203" t="s">
        <v>3</v>
      </c>
      <c r="C32" s="203" t="s">
        <v>4</v>
      </c>
      <c r="D32" s="209"/>
      <c r="E32" s="209"/>
      <c r="F32" s="209"/>
      <c r="G32" s="211"/>
      <c r="H32" s="222" t="s">
        <v>5</v>
      </c>
      <c r="I32" s="222" t="s">
        <v>87</v>
      </c>
      <c r="J32" s="216"/>
      <c r="K32" s="218"/>
    </row>
    <row r="33" spans="1:11" ht="20.25" customHeight="1" thickBot="1" x14ac:dyDescent="0.3">
      <c r="A33" s="205"/>
      <c r="B33" s="205"/>
      <c r="C33" s="205"/>
      <c r="D33" s="210"/>
      <c r="E33" s="210"/>
      <c r="F33" s="210"/>
      <c r="G33" s="212"/>
      <c r="H33" s="219"/>
      <c r="I33" s="223"/>
      <c r="J33" s="217"/>
      <c r="K33" s="219"/>
    </row>
    <row r="34" spans="1:11" ht="75" customHeight="1" thickBot="1" x14ac:dyDescent="0.3">
      <c r="A34" s="44">
        <v>1</v>
      </c>
      <c r="B34" s="82" t="s">
        <v>112</v>
      </c>
      <c r="C34" s="110" t="s">
        <v>114</v>
      </c>
      <c r="D34" s="82" t="s">
        <v>63</v>
      </c>
      <c r="E34" s="82" t="s">
        <v>115</v>
      </c>
      <c r="F34" s="36">
        <v>16</v>
      </c>
      <c r="G34" s="82" t="s">
        <v>113</v>
      </c>
      <c r="H34" s="82">
        <v>0</v>
      </c>
      <c r="I34" s="82">
        <v>65</v>
      </c>
      <c r="J34" s="111">
        <v>34574</v>
      </c>
      <c r="K34" s="111">
        <v>54300</v>
      </c>
    </row>
    <row r="35" spans="1:11" ht="15.75" thickBot="1" x14ac:dyDescent="0.3">
      <c r="A35" s="53">
        <f>SUM(A34:A34)</f>
        <v>1</v>
      </c>
      <c r="B35" s="227" t="s">
        <v>10</v>
      </c>
      <c r="C35" s="233"/>
      <c r="D35" s="233"/>
      <c r="E35" s="234"/>
      <c r="F35" s="103">
        <f>+F34</f>
        <v>16</v>
      </c>
      <c r="G35" s="102"/>
      <c r="H35" s="103">
        <f>SUM(H34:H34)</f>
        <v>0</v>
      </c>
      <c r="I35" s="103">
        <f>SUM(I34:I34)</f>
        <v>65</v>
      </c>
      <c r="J35" s="104">
        <f>SUM(J34:J34)</f>
        <v>34574</v>
      </c>
      <c r="K35" s="104">
        <f>SUM(K34:K34)</f>
        <v>54300</v>
      </c>
    </row>
    <row r="36" spans="1:11" ht="15.75" thickBot="1" x14ac:dyDescent="0.3">
      <c r="A36" s="237" t="s">
        <v>9</v>
      </c>
      <c r="B36" s="238"/>
      <c r="C36" s="238"/>
      <c r="D36" s="238"/>
      <c r="E36" s="238"/>
      <c r="F36" s="238"/>
      <c r="G36" s="238"/>
      <c r="H36" s="39"/>
      <c r="I36" s="27"/>
      <c r="J36" s="104" t="s">
        <v>12</v>
      </c>
      <c r="K36" s="104">
        <f>+K35*1.1</f>
        <v>59730.000000000007</v>
      </c>
    </row>
    <row r="37" spans="1:11" ht="15.75" thickBot="1" x14ac:dyDescent="0.3">
      <c r="A37" s="239" t="s">
        <v>29</v>
      </c>
      <c r="B37" s="240"/>
      <c r="C37" s="240"/>
      <c r="D37" s="240"/>
      <c r="E37" s="240"/>
      <c r="F37" s="240"/>
      <c r="G37" s="240"/>
      <c r="H37" s="28"/>
      <c r="I37" s="28"/>
      <c r="J37" s="245">
        <f>+J35+K36</f>
        <v>94304</v>
      </c>
      <c r="K37" s="238"/>
    </row>
    <row r="38" spans="1:11" x14ac:dyDescent="0.25">
      <c r="A38" s="112"/>
      <c r="B38" s="113"/>
      <c r="C38" s="113"/>
      <c r="D38" s="113"/>
      <c r="E38" s="113"/>
      <c r="F38" s="113"/>
      <c r="G38" s="113"/>
      <c r="H38" s="114"/>
      <c r="I38" s="114"/>
      <c r="J38" s="115"/>
      <c r="K38" s="116"/>
    </row>
    <row r="40" spans="1:11" ht="15.75" thickBot="1" x14ac:dyDescent="0.3">
      <c r="A40" s="231" t="s">
        <v>99</v>
      </c>
      <c r="B40" s="232"/>
      <c r="C40" s="232"/>
      <c r="D40" s="8"/>
      <c r="E40" s="8"/>
      <c r="F40" s="8"/>
      <c r="G40" s="8"/>
      <c r="H40" s="29"/>
      <c r="I40" s="29"/>
      <c r="J40" s="30"/>
      <c r="K40" s="31"/>
    </row>
    <row r="41" spans="1:11" ht="15.75" thickBot="1" x14ac:dyDescent="0.3">
      <c r="A41" s="203" t="s">
        <v>0</v>
      </c>
      <c r="B41" s="206" t="s">
        <v>48</v>
      </c>
      <c r="C41" s="207"/>
      <c r="D41" s="208" t="s">
        <v>1</v>
      </c>
      <c r="E41" s="208" t="s">
        <v>17</v>
      </c>
      <c r="F41" s="208" t="s">
        <v>26</v>
      </c>
      <c r="G41" s="203" t="s">
        <v>2</v>
      </c>
      <c r="H41" s="213" t="s">
        <v>6</v>
      </c>
      <c r="I41" s="214"/>
      <c r="J41" s="215" t="s">
        <v>20</v>
      </c>
      <c r="K41" s="215" t="s">
        <v>21</v>
      </c>
    </row>
    <row r="42" spans="1:11" ht="15" customHeight="1" x14ac:dyDescent="0.25">
      <c r="A42" s="204"/>
      <c r="B42" s="203" t="s">
        <v>3</v>
      </c>
      <c r="C42" s="203" t="s">
        <v>4</v>
      </c>
      <c r="D42" s="209"/>
      <c r="E42" s="209"/>
      <c r="F42" s="209"/>
      <c r="G42" s="211"/>
      <c r="H42" s="222" t="s">
        <v>5</v>
      </c>
      <c r="I42" s="222" t="s">
        <v>87</v>
      </c>
      <c r="J42" s="216"/>
      <c r="K42" s="218"/>
    </row>
    <row r="43" spans="1:11" ht="24" customHeight="1" thickBot="1" x14ac:dyDescent="0.3">
      <c r="A43" s="205"/>
      <c r="B43" s="205"/>
      <c r="C43" s="205"/>
      <c r="D43" s="210"/>
      <c r="E43" s="210"/>
      <c r="F43" s="210"/>
      <c r="G43" s="212"/>
      <c r="H43" s="219"/>
      <c r="I43" s="223"/>
      <c r="J43" s="217"/>
      <c r="K43" s="219"/>
    </row>
    <row r="44" spans="1:11" ht="72" thickBot="1" x14ac:dyDescent="0.3">
      <c r="A44" s="44">
        <v>1</v>
      </c>
      <c r="B44" s="82" t="s">
        <v>116</v>
      </c>
      <c r="C44" s="59" t="s">
        <v>55</v>
      </c>
      <c r="D44" s="82" t="s">
        <v>117</v>
      </c>
      <c r="E44" s="82" t="s">
        <v>118</v>
      </c>
      <c r="F44" s="70">
        <v>24</v>
      </c>
      <c r="G44" s="82" t="s">
        <v>119</v>
      </c>
      <c r="H44" s="70">
        <v>20</v>
      </c>
      <c r="I44" s="70">
        <v>3</v>
      </c>
      <c r="J44" s="111">
        <v>79296</v>
      </c>
      <c r="K44" s="111">
        <v>87600</v>
      </c>
    </row>
    <row r="45" spans="1:11" ht="15.75" thickBot="1" x14ac:dyDescent="0.3">
      <c r="A45" s="53">
        <f>+A44</f>
        <v>1</v>
      </c>
      <c r="B45" s="227" t="s">
        <v>10</v>
      </c>
      <c r="C45" s="233"/>
      <c r="D45" s="233"/>
      <c r="E45" s="234"/>
      <c r="F45" s="103">
        <f>SUM(F44:F44)</f>
        <v>24</v>
      </c>
      <c r="G45" s="102"/>
      <c r="H45" s="103">
        <f>SUM(H44:H44)</f>
        <v>20</v>
      </c>
      <c r="I45" s="103">
        <f>SUM(I44:I44)</f>
        <v>3</v>
      </c>
      <c r="J45" s="104">
        <f>SUM(J44:J44)</f>
        <v>79296</v>
      </c>
      <c r="K45" s="104">
        <f>SUM(K44:K44)</f>
        <v>87600</v>
      </c>
    </row>
    <row r="46" spans="1:11" ht="15.75" thickBot="1" x14ac:dyDescent="0.3">
      <c r="A46" s="237" t="s">
        <v>9</v>
      </c>
      <c r="B46" s="238"/>
      <c r="C46" s="238"/>
      <c r="D46" s="238"/>
      <c r="E46" s="238"/>
      <c r="F46" s="238"/>
      <c r="G46" s="238"/>
      <c r="H46" s="39"/>
      <c r="I46" s="27"/>
      <c r="J46" s="104" t="s">
        <v>12</v>
      </c>
      <c r="K46" s="104">
        <f>+K45*1.1</f>
        <v>96360.000000000015</v>
      </c>
    </row>
    <row r="47" spans="1:11" ht="15.75" thickBot="1" x14ac:dyDescent="0.3">
      <c r="A47" s="239" t="s">
        <v>29</v>
      </c>
      <c r="B47" s="240"/>
      <c r="C47" s="240"/>
      <c r="D47" s="240"/>
      <c r="E47" s="240"/>
      <c r="F47" s="240"/>
      <c r="G47" s="240"/>
      <c r="H47" s="28"/>
      <c r="I47" s="28"/>
      <c r="J47" s="245">
        <f>+J45+K46</f>
        <v>175656</v>
      </c>
      <c r="K47" s="238"/>
    </row>
    <row r="49" spans="1:11" ht="15.75" thickBot="1" x14ac:dyDescent="0.3">
      <c r="A49" s="231" t="s">
        <v>80</v>
      </c>
      <c r="B49" s="232"/>
      <c r="C49" s="232"/>
      <c r="D49" s="8"/>
      <c r="E49" s="8"/>
      <c r="F49" s="8"/>
      <c r="G49" s="8"/>
      <c r="H49" s="29"/>
      <c r="I49" s="29"/>
      <c r="J49" s="30"/>
      <c r="K49" s="31"/>
    </row>
    <row r="50" spans="1:11" ht="15.75" thickBot="1" x14ac:dyDescent="0.3">
      <c r="A50" s="203" t="s">
        <v>0</v>
      </c>
      <c r="B50" s="206" t="s">
        <v>48</v>
      </c>
      <c r="C50" s="207"/>
      <c r="D50" s="208" t="s">
        <v>1</v>
      </c>
      <c r="E50" s="208" t="s">
        <v>17</v>
      </c>
      <c r="F50" s="208" t="s">
        <v>26</v>
      </c>
      <c r="G50" s="203" t="s">
        <v>2</v>
      </c>
      <c r="H50" s="213" t="s">
        <v>6</v>
      </c>
      <c r="I50" s="214"/>
      <c r="J50" s="215" t="s">
        <v>20</v>
      </c>
      <c r="K50" s="215" t="s">
        <v>21</v>
      </c>
    </row>
    <row r="51" spans="1:11" x14ac:dyDescent="0.25">
      <c r="A51" s="204"/>
      <c r="B51" s="203" t="s">
        <v>3</v>
      </c>
      <c r="C51" s="203" t="s">
        <v>4</v>
      </c>
      <c r="D51" s="209"/>
      <c r="E51" s="209"/>
      <c r="F51" s="209"/>
      <c r="G51" s="211"/>
      <c r="H51" s="222" t="s">
        <v>5</v>
      </c>
      <c r="I51" s="222" t="s">
        <v>87</v>
      </c>
      <c r="J51" s="216"/>
      <c r="K51" s="218"/>
    </row>
    <row r="52" spans="1:11" ht="19.5" customHeight="1" thickBot="1" x14ac:dyDescent="0.3">
      <c r="A52" s="205"/>
      <c r="B52" s="205"/>
      <c r="C52" s="205"/>
      <c r="D52" s="210"/>
      <c r="E52" s="210"/>
      <c r="F52" s="210"/>
      <c r="G52" s="212"/>
      <c r="H52" s="219"/>
      <c r="I52" s="223"/>
      <c r="J52" s="217"/>
      <c r="K52" s="219"/>
    </row>
    <row r="53" spans="1:11" ht="63" customHeight="1" thickBot="1" x14ac:dyDescent="0.3">
      <c r="A53" s="82">
        <v>1</v>
      </c>
      <c r="B53" s="82" t="s">
        <v>82</v>
      </c>
      <c r="C53" s="110" t="s">
        <v>121</v>
      </c>
      <c r="D53" s="82" t="s">
        <v>44</v>
      </c>
      <c r="E53" s="82" t="s">
        <v>104</v>
      </c>
      <c r="F53" s="82">
        <v>24</v>
      </c>
      <c r="G53" s="82" t="s">
        <v>120</v>
      </c>
      <c r="H53" s="82">
        <v>0</v>
      </c>
      <c r="I53" s="82">
        <v>30</v>
      </c>
      <c r="J53" s="111">
        <v>58056</v>
      </c>
      <c r="K53" s="111">
        <v>118856</v>
      </c>
    </row>
    <row r="54" spans="1:11" ht="77.25" customHeight="1" thickBot="1" x14ac:dyDescent="0.3">
      <c r="A54" s="82">
        <v>1</v>
      </c>
      <c r="B54" s="82" t="s">
        <v>82</v>
      </c>
      <c r="C54" s="73" t="s">
        <v>123</v>
      </c>
      <c r="D54" s="82" t="s">
        <v>44</v>
      </c>
      <c r="E54" s="82" t="s">
        <v>132</v>
      </c>
      <c r="F54" s="82">
        <v>32</v>
      </c>
      <c r="G54" s="82" t="s">
        <v>122</v>
      </c>
      <c r="H54" s="82">
        <v>7</v>
      </c>
      <c r="I54" s="82">
        <v>33</v>
      </c>
      <c r="J54" s="136">
        <v>58056</v>
      </c>
      <c r="K54" s="136">
        <v>110100</v>
      </c>
    </row>
    <row r="55" spans="1:11" ht="15.75" thickBot="1" x14ac:dyDescent="0.3">
      <c r="A55" s="53">
        <f>SUM(A53:A54)</f>
        <v>2</v>
      </c>
      <c r="B55" s="227" t="s">
        <v>10</v>
      </c>
      <c r="C55" s="233"/>
      <c r="D55" s="233"/>
      <c r="E55" s="234"/>
      <c r="F55" s="103">
        <f>SUM(F53:F54)</f>
        <v>56</v>
      </c>
      <c r="G55" s="102"/>
      <c r="H55" s="103">
        <f t="shared" ref="H55:K55" si="1">SUM(H53:H54)</f>
        <v>7</v>
      </c>
      <c r="I55" s="103">
        <f t="shared" si="1"/>
        <v>63</v>
      </c>
      <c r="J55" s="104">
        <f t="shared" si="1"/>
        <v>116112</v>
      </c>
      <c r="K55" s="104">
        <f t="shared" si="1"/>
        <v>228956</v>
      </c>
    </row>
    <row r="56" spans="1:11" ht="15.75" thickBot="1" x14ac:dyDescent="0.3">
      <c r="A56" s="237" t="s">
        <v>9</v>
      </c>
      <c r="B56" s="238"/>
      <c r="C56" s="238"/>
      <c r="D56" s="238"/>
      <c r="E56" s="238"/>
      <c r="F56" s="238"/>
      <c r="G56" s="238"/>
      <c r="H56" s="39"/>
      <c r="I56" s="27"/>
      <c r="J56" s="104" t="s">
        <v>12</v>
      </c>
      <c r="K56" s="104">
        <f>+K55*1.1</f>
        <v>251851.6</v>
      </c>
    </row>
    <row r="57" spans="1:11" ht="15.75" thickBot="1" x14ac:dyDescent="0.3">
      <c r="A57" s="239" t="s">
        <v>29</v>
      </c>
      <c r="B57" s="240"/>
      <c r="C57" s="240"/>
      <c r="D57" s="240"/>
      <c r="E57" s="240"/>
      <c r="F57" s="240"/>
      <c r="G57" s="240"/>
      <c r="H57" s="28"/>
      <c r="I57" s="28"/>
      <c r="J57" s="245">
        <f>+K56+J55</f>
        <v>367963.6</v>
      </c>
      <c r="K57" s="238"/>
    </row>
    <row r="58" spans="1:11" x14ac:dyDescent="0.25">
      <c r="A58" s="112"/>
      <c r="B58" s="113"/>
      <c r="C58" s="113"/>
      <c r="D58" s="113"/>
      <c r="E58" s="113"/>
      <c r="F58" s="113"/>
      <c r="G58" s="113"/>
      <c r="H58" s="114"/>
      <c r="I58" s="114"/>
      <c r="J58" s="115"/>
      <c r="K58" s="116"/>
    </row>
    <row r="59" spans="1:11" ht="15.75" thickBot="1" x14ac:dyDescent="0.3">
      <c r="A59" s="231" t="s">
        <v>11</v>
      </c>
      <c r="B59" s="232"/>
      <c r="C59" s="232"/>
      <c r="D59" s="8"/>
      <c r="E59" s="8"/>
      <c r="F59" s="8"/>
      <c r="G59" s="8"/>
      <c r="H59" s="29"/>
      <c r="I59" s="29"/>
      <c r="J59" s="30"/>
      <c r="K59" s="31"/>
    </row>
    <row r="60" spans="1:11" ht="15.75" thickBot="1" x14ac:dyDescent="0.3">
      <c r="A60" s="203" t="s">
        <v>0</v>
      </c>
      <c r="B60" s="206" t="s">
        <v>48</v>
      </c>
      <c r="C60" s="207"/>
      <c r="D60" s="208" t="s">
        <v>1</v>
      </c>
      <c r="E60" s="208" t="s">
        <v>17</v>
      </c>
      <c r="F60" s="208" t="s">
        <v>26</v>
      </c>
      <c r="G60" s="203" t="s">
        <v>2</v>
      </c>
      <c r="H60" s="213" t="s">
        <v>6</v>
      </c>
      <c r="I60" s="214"/>
      <c r="J60" s="215" t="s">
        <v>20</v>
      </c>
      <c r="K60" s="215" t="s">
        <v>21</v>
      </c>
    </row>
    <row r="61" spans="1:11" x14ac:dyDescent="0.25">
      <c r="A61" s="204"/>
      <c r="B61" s="203" t="s">
        <v>3</v>
      </c>
      <c r="C61" s="203" t="s">
        <v>4</v>
      </c>
      <c r="D61" s="209"/>
      <c r="E61" s="209"/>
      <c r="F61" s="209"/>
      <c r="G61" s="211"/>
      <c r="H61" s="222" t="s">
        <v>5</v>
      </c>
      <c r="I61" s="222" t="s">
        <v>87</v>
      </c>
      <c r="J61" s="216"/>
      <c r="K61" s="218"/>
    </row>
    <row r="62" spans="1:11" ht="19.5" customHeight="1" thickBot="1" x14ac:dyDescent="0.3">
      <c r="A62" s="205"/>
      <c r="B62" s="205"/>
      <c r="C62" s="205"/>
      <c r="D62" s="210"/>
      <c r="E62" s="210"/>
      <c r="F62" s="210"/>
      <c r="G62" s="212"/>
      <c r="H62" s="219"/>
      <c r="I62" s="223"/>
      <c r="J62" s="217"/>
      <c r="K62" s="219"/>
    </row>
    <row r="63" spans="1:11" ht="57.75" thickBot="1" x14ac:dyDescent="0.3">
      <c r="A63" s="44">
        <v>1</v>
      </c>
      <c r="B63" s="82" t="s">
        <v>129</v>
      </c>
      <c r="C63" s="59" t="s">
        <v>125</v>
      </c>
      <c r="D63" s="82" t="s">
        <v>126</v>
      </c>
      <c r="E63" s="127" t="s">
        <v>128</v>
      </c>
      <c r="F63" s="70">
        <v>2</v>
      </c>
      <c r="G63" s="82" t="s">
        <v>127</v>
      </c>
      <c r="H63" s="70">
        <v>40</v>
      </c>
      <c r="I63" s="70">
        <v>0</v>
      </c>
      <c r="J63" s="111">
        <v>0</v>
      </c>
      <c r="K63" s="111">
        <v>0</v>
      </c>
    </row>
    <row r="64" spans="1:11" ht="15.75" thickBot="1" x14ac:dyDescent="0.3">
      <c r="A64" s="53">
        <f>+A63</f>
        <v>1</v>
      </c>
      <c r="B64" s="227" t="s">
        <v>10</v>
      </c>
      <c r="C64" s="233"/>
      <c r="D64" s="233"/>
      <c r="E64" s="234"/>
      <c r="F64" s="119">
        <f>SUM(F63:F63)</f>
        <v>2</v>
      </c>
      <c r="G64" s="118"/>
      <c r="H64" s="119">
        <f>SUM(H63:H63)</f>
        <v>40</v>
      </c>
      <c r="I64" s="119">
        <f>SUM(I63:I63)</f>
        <v>0</v>
      </c>
      <c r="J64" s="123">
        <f>SUM(J63:J63)</f>
        <v>0</v>
      </c>
      <c r="K64" s="123">
        <f>SUM(K63:K63)</f>
        <v>0</v>
      </c>
    </row>
    <row r="65" spans="1:11" ht="15.75" thickBot="1" x14ac:dyDescent="0.3">
      <c r="A65" s="237" t="s">
        <v>9</v>
      </c>
      <c r="B65" s="238"/>
      <c r="C65" s="238"/>
      <c r="D65" s="238"/>
      <c r="E65" s="238"/>
      <c r="F65" s="238"/>
      <c r="G65" s="238"/>
      <c r="H65" s="39"/>
      <c r="I65" s="27"/>
      <c r="J65" s="123" t="s">
        <v>12</v>
      </c>
      <c r="K65" s="123">
        <f>+K64*1.1</f>
        <v>0</v>
      </c>
    </row>
    <row r="66" spans="1:11" ht="15.75" thickBot="1" x14ac:dyDescent="0.3">
      <c r="A66" s="239" t="s">
        <v>29</v>
      </c>
      <c r="B66" s="240"/>
      <c r="C66" s="240"/>
      <c r="D66" s="240"/>
      <c r="E66" s="240"/>
      <c r="F66" s="240"/>
      <c r="G66" s="240"/>
      <c r="H66" s="28"/>
      <c r="I66" s="28"/>
      <c r="J66" s="245">
        <f>+J64+K65</f>
        <v>0</v>
      </c>
      <c r="K66" s="238"/>
    </row>
    <row r="67" spans="1:11" x14ac:dyDescent="0.25">
      <c r="A67" s="112"/>
      <c r="B67" s="113"/>
      <c r="C67" s="113"/>
      <c r="D67" s="113"/>
      <c r="E67" s="113"/>
      <c r="F67" s="113"/>
      <c r="G67" s="113"/>
      <c r="H67" s="114"/>
      <c r="I67" s="114"/>
      <c r="J67" s="115"/>
      <c r="K67" s="116"/>
    </row>
    <row r="68" spans="1:11" x14ac:dyDescent="0.25">
      <c r="B68" s="235" t="s">
        <v>22</v>
      </c>
      <c r="C68" s="235"/>
      <c r="D68" s="121"/>
      <c r="E68" s="121"/>
      <c r="F68" s="75"/>
      <c r="G68" s="75"/>
    </row>
    <row r="69" spans="1:11" x14ac:dyDescent="0.25">
      <c r="A69" s="241" t="s">
        <v>59</v>
      </c>
      <c r="B69" s="241"/>
      <c r="C69" s="107">
        <f>A55+A45+A35+A26+A16</f>
        <v>9</v>
      </c>
    </row>
    <row r="70" spans="1:11" x14ac:dyDescent="0.25">
      <c r="A70" s="241" t="s">
        <v>160</v>
      </c>
      <c r="B70" s="241"/>
      <c r="C70" s="107">
        <f>+H16+H26+H35+H45+H55</f>
        <v>91</v>
      </c>
    </row>
    <row r="71" spans="1:11" ht="15" customHeight="1" x14ac:dyDescent="0.25">
      <c r="A71" s="255" t="s">
        <v>159</v>
      </c>
      <c r="B71" s="255"/>
      <c r="C71" s="124">
        <f>I64+I55+I45+I35+I26+I16</f>
        <v>248</v>
      </c>
    </row>
    <row r="72" spans="1:11" x14ac:dyDescent="0.25">
      <c r="A72" s="254" t="s">
        <v>161</v>
      </c>
      <c r="B72" s="254"/>
      <c r="C72" s="163">
        <f ca="1">SUM(C70:C72)</f>
        <v>339</v>
      </c>
    </row>
    <row r="73" spans="1:11" x14ac:dyDescent="0.25">
      <c r="A73" s="241" t="s">
        <v>130</v>
      </c>
      <c r="B73" s="241"/>
      <c r="C73" s="122">
        <v>1</v>
      </c>
      <c r="E73" s="231" t="s">
        <v>31</v>
      </c>
      <c r="F73" s="231"/>
      <c r="G73" s="231"/>
      <c r="H73" s="246">
        <f>+J16+J26+J35+J45+J55+J64</f>
        <v>591203.80000000005</v>
      </c>
      <c r="I73" s="246"/>
      <c r="J73" s="166">
        <f>H73/H75</f>
        <v>0.40162335769914237</v>
      </c>
    </row>
    <row r="74" spans="1:11" x14ac:dyDescent="0.25">
      <c r="A74" s="159" t="s">
        <v>158</v>
      </c>
      <c r="B74" s="159"/>
      <c r="C74" s="160">
        <f>H63</f>
        <v>40</v>
      </c>
      <c r="D74" s="100"/>
      <c r="E74" s="106" t="s">
        <v>32</v>
      </c>
      <c r="F74" s="15"/>
      <c r="G74" s="4"/>
      <c r="H74" s="246">
        <f>+K17+K27+K36+K46+K56</f>
        <v>880831.6</v>
      </c>
      <c r="I74" s="246"/>
      <c r="J74" s="166">
        <f>H74/H75</f>
        <v>0.59837664230085774</v>
      </c>
    </row>
    <row r="75" spans="1:11" ht="36.75" customHeight="1" x14ac:dyDescent="0.25">
      <c r="A75" s="231" t="s">
        <v>162</v>
      </c>
      <c r="B75" s="253"/>
      <c r="C75" s="158">
        <f>+C70+C71+C74</f>
        <v>379</v>
      </c>
      <c r="E75" s="236" t="s">
        <v>97</v>
      </c>
      <c r="F75" s="236"/>
      <c r="G75" s="236"/>
      <c r="H75" s="246">
        <f>+H73+H74</f>
        <v>1472035.4</v>
      </c>
      <c r="I75" s="247"/>
    </row>
    <row r="76" spans="1:11" x14ac:dyDescent="0.25">
      <c r="A76" s="159" t="s">
        <v>89</v>
      </c>
      <c r="B76" s="159"/>
      <c r="C76" s="107">
        <f>+F16+F26+F35+F45+F55</f>
        <v>235</v>
      </c>
      <c r="E76" s="101"/>
      <c r="F76" s="101"/>
      <c r="G76" s="101"/>
      <c r="H76" s="105"/>
      <c r="I76" s="106"/>
    </row>
    <row r="77" spans="1:11" x14ac:dyDescent="0.25">
      <c r="B77" s="252" t="s">
        <v>136</v>
      </c>
      <c r="C77" s="252"/>
      <c r="D77" s="252"/>
      <c r="E77" s="252"/>
      <c r="F77" s="124"/>
    </row>
    <row r="78" spans="1:11" x14ac:dyDescent="0.25">
      <c r="B78" s="5" t="s">
        <v>43</v>
      </c>
      <c r="C78" s="120">
        <v>9</v>
      </c>
      <c r="D78" s="5" t="s">
        <v>18</v>
      </c>
      <c r="E78" s="5">
        <f>+C70</f>
        <v>91</v>
      </c>
    </row>
    <row r="79" spans="1:11" ht="29.25" x14ac:dyDescent="0.25">
      <c r="B79" s="135" t="s">
        <v>131</v>
      </c>
      <c r="C79" s="120">
        <v>1</v>
      </c>
      <c r="D79" s="131" t="s">
        <v>135</v>
      </c>
      <c r="E79" s="5">
        <f>+C71</f>
        <v>248</v>
      </c>
    </row>
    <row r="80" spans="1:11" ht="6" customHeight="1" x14ac:dyDescent="0.25"/>
  </sheetData>
  <mergeCells count="124">
    <mergeCell ref="J66:K66"/>
    <mergeCell ref="A73:B73"/>
    <mergeCell ref="G60:G62"/>
    <mergeCell ref="H60:I60"/>
    <mergeCell ref="J60:J62"/>
    <mergeCell ref="K60:K62"/>
    <mergeCell ref="B61:B62"/>
    <mergeCell ref="C61:C62"/>
    <mergeCell ref="H61:H62"/>
    <mergeCell ref="I61:I62"/>
    <mergeCell ref="B64:E64"/>
    <mergeCell ref="A72:B72"/>
    <mergeCell ref="A71:B71"/>
    <mergeCell ref="A1:I1"/>
    <mergeCell ref="A2:I2"/>
    <mergeCell ref="A4:I4"/>
    <mergeCell ref="A7:K7"/>
    <mergeCell ref="B16:E16"/>
    <mergeCell ref="A17:G17"/>
    <mergeCell ref="A18:G18"/>
    <mergeCell ref="J18:K18"/>
    <mergeCell ref="G9:G11"/>
    <mergeCell ref="H9:I9"/>
    <mergeCell ref="J9:J11"/>
    <mergeCell ref="K9:K11"/>
    <mergeCell ref="B10:B11"/>
    <mergeCell ref="C10:C11"/>
    <mergeCell ref="H10:H11"/>
    <mergeCell ref="I10:I11"/>
    <mergeCell ref="A9:A11"/>
    <mergeCell ref="B9:C9"/>
    <mergeCell ref="D9:D11"/>
    <mergeCell ref="E9:E11"/>
    <mergeCell ref="J28:K28"/>
    <mergeCell ref="A30:C30"/>
    <mergeCell ref="F22:F24"/>
    <mergeCell ref="G22:G24"/>
    <mergeCell ref="H22:I22"/>
    <mergeCell ref="J22:J24"/>
    <mergeCell ref="K22:K24"/>
    <mergeCell ref="H23:H24"/>
    <mergeCell ref="I23:I24"/>
    <mergeCell ref="A21:C21"/>
    <mergeCell ref="A22:A24"/>
    <mergeCell ref="B22:C22"/>
    <mergeCell ref="D22:D24"/>
    <mergeCell ref="E22:E24"/>
    <mergeCell ref="B23:B24"/>
    <mergeCell ref="C23:C24"/>
    <mergeCell ref="F9:F11"/>
    <mergeCell ref="B35:E35"/>
    <mergeCell ref="B26:E26"/>
    <mergeCell ref="A27:G27"/>
    <mergeCell ref="A28:G28"/>
    <mergeCell ref="A36:G36"/>
    <mergeCell ref="A37:G37"/>
    <mergeCell ref="J37:K37"/>
    <mergeCell ref="A40:C40"/>
    <mergeCell ref="G31:G33"/>
    <mergeCell ref="H31:I31"/>
    <mergeCell ref="J31:J33"/>
    <mergeCell ref="K31:K33"/>
    <mergeCell ref="B32:B33"/>
    <mergeCell ref="C32:C33"/>
    <mergeCell ref="H32:H33"/>
    <mergeCell ref="I32:I33"/>
    <mergeCell ref="A31:A33"/>
    <mergeCell ref="B31:C31"/>
    <mergeCell ref="D31:D33"/>
    <mergeCell ref="E31:E33"/>
    <mergeCell ref="F31:F33"/>
    <mergeCell ref="B45:E45"/>
    <mergeCell ref="A46:G46"/>
    <mergeCell ref="A47:G47"/>
    <mergeCell ref="J47:K47"/>
    <mergeCell ref="A49:C49"/>
    <mergeCell ref="G41:G43"/>
    <mergeCell ref="H41:I41"/>
    <mergeCell ref="J41:J43"/>
    <mergeCell ref="K41:K43"/>
    <mergeCell ref="B42:B43"/>
    <mergeCell ref="C42:C43"/>
    <mergeCell ref="H42:H43"/>
    <mergeCell ref="I42:I43"/>
    <mergeCell ref="A41:A43"/>
    <mergeCell ref="B41:C41"/>
    <mergeCell ref="D41:D43"/>
    <mergeCell ref="E41:E43"/>
    <mergeCell ref="F41:F43"/>
    <mergeCell ref="B55:E55"/>
    <mergeCell ref="A56:G56"/>
    <mergeCell ref="A57:G57"/>
    <mergeCell ref="J57:K57"/>
    <mergeCell ref="G50:G52"/>
    <mergeCell ref="H50:I50"/>
    <mergeCell ref="J50:J52"/>
    <mergeCell ref="K50:K52"/>
    <mergeCell ref="B51:B52"/>
    <mergeCell ref="C51:C52"/>
    <mergeCell ref="H51:H52"/>
    <mergeCell ref="I51:I52"/>
    <mergeCell ref="A50:A52"/>
    <mergeCell ref="B50:C50"/>
    <mergeCell ref="D50:D52"/>
    <mergeCell ref="E50:E52"/>
    <mergeCell ref="F50:F52"/>
    <mergeCell ref="B77:E77"/>
    <mergeCell ref="A59:C59"/>
    <mergeCell ref="A60:A62"/>
    <mergeCell ref="B60:C60"/>
    <mergeCell ref="D60:D62"/>
    <mergeCell ref="E60:E62"/>
    <mergeCell ref="F60:F62"/>
    <mergeCell ref="H74:I74"/>
    <mergeCell ref="A75:B75"/>
    <mergeCell ref="E75:G75"/>
    <mergeCell ref="H75:I75"/>
    <mergeCell ref="A69:B69"/>
    <mergeCell ref="A70:B70"/>
    <mergeCell ref="E73:G73"/>
    <mergeCell ref="H73:I73"/>
    <mergeCell ref="A65:G65"/>
    <mergeCell ref="A66:G66"/>
    <mergeCell ref="B68:C68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3" manualBreakCount="3">
    <brk id="19" max="16383" man="1"/>
    <brk id="38" max="16383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2:M66"/>
  <sheetViews>
    <sheetView topLeftCell="A54" workbookViewId="0">
      <selection activeCell="K65" sqref="K65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2" ht="15" customHeight="1" x14ac:dyDescent="0.25">
      <c r="A2" s="262" t="s">
        <v>11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2" ht="15" customHeight="1" x14ac:dyDescent="0.25">
      <c r="A3" s="262" t="s">
        <v>14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2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12" x14ac:dyDescent="0.25">
      <c r="A5" s="171"/>
      <c r="B5" s="171"/>
      <c r="C5" s="171"/>
      <c r="D5" s="171"/>
      <c r="E5" s="171"/>
      <c r="F5" s="171"/>
      <c r="G5" s="171"/>
      <c r="H5" s="171"/>
      <c r="I5" s="171"/>
    </row>
    <row r="6" spans="1:12" ht="16.5" customHeight="1" x14ac:dyDescent="0.25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2" x14ac:dyDescent="0.25">
      <c r="A7" s="244"/>
      <c r="B7" s="244"/>
      <c r="C7" s="244"/>
      <c r="D7" s="244"/>
      <c r="E7" s="244"/>
      <c r="F7" s="244"/>
      <c r="G7" s="244"/>
      <c r="H7" s="244"/>
      <c r="I7" s="244"/>
    </row>
    <row r="10" spans="1:12" ht="15.75" customHeight="1" x14ac:dyDescent="0.25">
      <c r="A10" s="261" t="s">
        <v>19</v>
      </c>
      <c r="B10" s="261"/>
      <c r="C10" s="261"/>
      <c r="D10" s="261"/>
      <c r="E10" s="261"/>
      <c r="F10" s="261"/>
      <c r="G10" s="261"/>
      <c r="H10" s="261"/>
      <c r="I10" s="261"/>
      <c r="J10" s="164"/>
      <c r="K10" s="164"/>
    </row>
    <row r="11" spans="1:12" ht="15.75" customHeight="1" thickBot="1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64"/>
      <c r="K11" s="164"/>
    </row>
    <row r="12" spans="1:12" ht="15.75" thickBot="1" x14ac:dyDescent="0.3">
      <c r="A12" s="258" t="s">
        <v>0</v>
      </c>
      <c r="B12" s="287" t="s">
        <v>48</v>
      </c>
      <c r="C12" s="288"/>
      <c r="D12" s="258" t="s">
        <v>1</v>
      </c>
      <c r="E12" s="258" t="s">
        <v>17</v>
      </c>
      <c r="F12" s="258" t="s">
        <v>26</v>
      </c>
      <c r="G12" s="258" t="s">
        <v>2</v>
      </c>
      <c r="H12" s="275" t="s">
        <v>6</v>
      </c>
      <c r="I12" s="276"/>
      <c r="J12" s="277" t="s">
        <v>20</v>
      </c>
      <c r="K12" s="277" t="s">
        <v>21</v>
      </c>
    </row>
    <row r="13" spans="1:12" x14ac:dyDescent="0.25">
      <c r="A13" s="286"/>
      <c r="B13" s="258" t="s">
        <v>3</v>
      </c>
      <c r="C13" s="258" t="s">
        <v>4</v>
      </c>
      <c r="D13" s="259"/>
      <c r="E13" s="259"/>
      <c r="F13" s="259"/>
      <c r="G13" s="273"/>
      <c r="H13" s="283" t="s">
        <v>5</v>
      </c>
      <c r="I13" s="277" t="s">
        <v>140</v>
      </c>
      <c r="J13" s="278"/>
      <c r="K13" s="280"/>
    </row>
    <row r="14" spans="1:12" ht="18.75" customHeight="1" thickBot="1" x14ac:dyDescent="0.3">
      <c r="A14" s="282"/>
      <c r="B14" s="282"/>
      <c r="C14" s="282"/>
      <c r="D14" s="260"/>
      <c r="E14" s="260"/>
      <c r="F14" s="260"/>
      <c r="G14" s="274"/>
      <c r="H14" s="284"/>
      <c r="I14" s="285"/>
      <c r="J14" s="279"/>
      <c r="K14" s="281"/>
    </row>
    <row r="15" spans="1:12" ht="57" customHeight="1" thickBot="1" x14ac:dyDescent="0.3">
      <c r="A15" s="137">
        <v>1</v>
      </c>
      <c r="B15" s="70" t="s">
        <v>142</v>
      </c>
      <c r="C15" s="110" t="s">
        <v>145</v>
      </c>
      <c r="D15" s="138" t="s">
        <v>39</v>
      </c>
      <c r="E15" s="138" t="s">
        <v>137</v>
      </c>
      <c r="F15" s="138">
        <v>32</v>
      </c>
      <c r="G15" s="138" t="s">
        <v>103</v>
      </c>
      <c r="H15" s="139">
        <v>7</v>
      </c>
      <c r="I15" s="139">
        <v>46</v>
      </c>
      <c r="J15" s="140">
        <v>92131</v>
      </c>
      <c r="K15" s="140">
        <v>57300</v>
      </c>
      <c r="L15" t="s">
        <v>12</v>
      </c>
    </row>
    <row r="16" spans="1:12" ht="70.5" customHeight="1" thickBot="1" x14ac:dyDescent="0.3">
      <c r="A16" s="59">
        <v>1</v>
      </c>
      <c r="B16" s="70" t="s">
        <v>146</v>
      </c>
      <c r="C16" s="73" t="s">
        <v>143</v>
      </c>
      <c r="D16" s="138" t="s">
        <v>39</v>
      </c>
      <c r="E16" s="138" t="s">
        <v>144</v>
      </c>
      <c r="F16" s="59">
        <v>40</v>
      </c>
      <c r="G16" s="138" t="s">
        <v>141</v>
      </c>
      <c r="H16" s="139">
        <v>36</v>
      </c>
      <c r="I16" s="139">
        <v>1</v>
      </c>
      <c r="J16" s="140">
        <v>184729</v>
      </c>
      <c r="K16" s="140">
        <v>140100</v>
      </c>
    </row>
    <row r="17" spans="1:13" ht="57.75" customHeight="1" thickBot="1" x14ac:dyDescent="0.3">
      <c r="A17" s="59">
        <v>1</v>
      </c>
      <c r="B17" s="70" t="s">
        <v>155</v>
      </c>
      <c r="C17" s="110" t="s">
        <v>114</v>
      </c>
      <c r="D17" s="138" t="s">
        <v>39</v>
      </c>
      <c r="E17" s="138" t="s">
        <v>138</v>
      </c>
      <c r="F17" s="59">
        <v>32</v>
      </c>
      <c r="G17" s="138" t="s">
        <v>139</v>
      </c>
      <c r="H17" s="139">
        <v>8</v>
      </c>
      <c r="I17" s="139">
        <v>29</v>
      </c>
      <c r="J17" s="140">
        <f>57600+15000</f>
        <v>72600</v>
      </c>
      <c r="K17" s="140">
        <v>54300</v>
      </c>
    </row>
    <row r="18" spans="1:13" ht="57.75" customHeight="1" thickBot="1" x14ac:dyDescent="0.3">
      <c r="A18" s="59">
        <v>1</v>
      </c>
      <c r="B18" s="70" t="s">
        <v>156</v>
      </c>
      <c r="C18" s="59" t="s">
        <v>55</v>
      </c>
      <c r="D18" s="138" t="s">
        <v>39</v>
      </c>
      <c r="E18" s="138" t="s">
        <v>151</v>
      </c>
      <c r="F18" s="59">
        <v>27</v>
      </c>
      <c r="G18" s="138" t="s">
        <v>154</v>
      </c>
      <c r="H18" s="139">
        <v>11</v>
      </c>
      <c r="I18" s="139">
        <v>29</v>
      </c>
      <c r="J18" s="140">
        <v>56286</v>
      </c>
      <c r="K18" s="140">
        <v>126300</v>
      </c>
      <c r="M18" t="s">
        <v>12</v>
      </c>
    </row>
    <row r="19" spans="1:13" ht="15.75" thickBot="1" x14ac:dyDescent="0.3">
      <c r="A19" s="53">
        <f>SUM(A15:A18)</f>
        <v>4</v>
      </c>
      <c r="B19" s="263" t="s">
        <v>10</v>
      </c>
      <c r="C19" s="264"/>
      <c r="D19" s="264"/>
      <c r="E19" s="265"/>
      <c r="F19" s="146">
        <f>SUM(F15:F18)</f>
        <v>131</v>
      </c>
      <c r="G19" s="147"/>
      <c r="H19" s="146">
        <f t="shared" ref="H19:I19" si="0">SUM(H15:H18)</f>
        <v>62</v>
      </c>
      <c r="I19" s="146">
        <f t="shared" si="0"/>
        <v>105</v>
      </c>
      <c r="J19" s="148">
        <f>SUM(J15:J18)</f>
        <v>405746</v>
      </c>
      <c r="K19" s="148">
        <f>SUM(K15:K18)</f>
        <v>378000</v>
      </c>
    </row>
    <row r="20" spans="1:13" ht="15.75" thickBot="1" x14ac:dyDescent="0.3">
      <c r="A20" s="266" t="s">
        <v>9</v>
      </c>
      <c r="B20" s="267"/>
      <c r="C20" s="267"/>
      <c r="D20" s="267"/>
      <c r="E20" s="267"/>
      <c r="F20" s="267"/>
      <c r="G20" s="268"/>
      <c r="H20" s="142"/>
      <c r="I20" s="142"/>
      <c r="J20" s="141" t="s">
        <v>12</v>
      </c>
      <c r="K20" s="143">
        <f>+K19*1.1</f>
        <v>415800.00000000006</v>
      </c>
    </row>
    <row r="21" spans="1:13" ht="15.75" thickBot="1" x14ac:dyDescent="0.3">
      <c r="A21" s="269" t="s">
        <v>29</v>
      </c>
      <c r="B21" s="270"/>
      <c r="C21" s="270"/>
      <c r="D21" s="270"/>
      <c r="E21" s="270"/>
      <c r="F21" s="270"/>
      <c r="G21" s="271"/>
      <c r="H21" s="144"/>
      <c r="I21" s="144"/>
      <c r="J21" s="272">
        <f>+K20+J19</f>
        <v>821546</v>
      </c>
      <c r="K21" s="268"/>
    </row>
    <row r="24" spans="1:13" ht="15.75" thickBot="1" x14ac:dyDescent="0.3">
      <c r="A24" s="231" t="s">
        <v>61</v>
      </c>
      <c r="B24" s="232"/>
      <c r="C24" s="232"/>
      <c r="D24" s="8"/>
      <c r="E24" s="8"/>
      <c r="F24" s="8"/>
      <c r="G24" s="8"/>
      <c r="H24" s="29"/>
      <c r="I24" s="29"/>
      <c r="J24" s="30"/>
      <c r="K24" s="31"/>
    </row>
    <row r="25" spans="1:13" ht="15.75" thickBot="1" x14ac:dyDescent="0.3">
      <c r="A25" s="203" t="s">
        <v>0</v>
      </c>
      <c r="B25" s="206" t="s">
        <v>48</v>
      </c>
      <c r="C25" s="207"/>
      <c r="D25" s="208" t="s">
        <v>1</v>
      </c>
      <c r="E25" s="208" t="s">
        <v>17</v>
      </c>
      <c r="F25" s="208" t="s">
        <v>26</v>
      </c>
      <c r="G25" s="203" t="s">
        <v>2</v>
      </c>
      <c r="H25" s="213" t="s">
        <v>6</v>
      </c>
      <c r="I25" s="214"/>
      <c r="J25" s="215" t="s">
        <v>20</v>
      </c>
      <c r="K25" s="215" t="s">
        <v>21</v>
      </c>
    </row>
    <row r="26" spans="1:13" x14ac:dyDescent="0.25">
      <c r="A26" s="204"/>
      <c r="B26" s="203" t="s">
        <v>3</v>
      </c>
      <c r="C26" s="203" t="s">
        <v>4</v>
      </c>
      <c r="D26" s="209"/>
      <c r="E26" s="209"/>
      <c r="F26" s="209"/>
      <c r="G26" s="211"/>
      <c r="H26" s="222" t="s">
        <v>5</v>
      </c>
      <c r="I26" s="222" t="s">
        <v>87</v>
      </c>
      <c r="J26" s="216"/>
      <c r="K26" s="218"/>
    </row>
    <row r="27" spans="1:13" ht="19.5" customHeight="1" thickBot="1" x14ac:dyDescent="0.3">
      <c r="A27" s="205"/>
      <c r="B27" s="205"/>
      <c r="C27" s="205"/>
      <c r="D27" s="210"/>
      <c r="E27" s="210"/>
      <c r="F27" s="210"/>
      <c r="G27" s="212"/>
      <c r="H27" s="219"/>
      <c r="I27" s="223"/>
      <c r="J27" s="217"/>
      <c r="K27" s="219"/>
    </row>
    <row r="28" spans="1:13" ht="72" thickBot="1" x14ac:dyDescent="0.3">
      <c r="A28" s="70">
        <v>1</v>
      </c>
      <c r="B28" s="44" t="s">
        <v>66</v>
      </c>
      <c r="C28" s="59" t="s">
        <v>62</v>
      </c>
      <c r="D28" s="70" t="s">
        <v>63</v>
      </c>
      <c r="E28" s="71" t="s">
        <v>147</v>
      </c>
      <c r="F28" s="70">
        <v>24</v>
      </c>
      <c r="G28" s="70" t="s">
        <v>65</v>
      </c>
      <c r="H28" s="70">
        <v>8</v>
      </c>
      <c r="I28" s="70">
        <v>20</v>
      </c>
      <c r="J28" s="74">
        <v>74340</v>
      </c>
      <c r="K28" s="74">
        <v>61600</v>
      </c>
    </row>
    <row r="29" spans="1:13" ht="63.75" customHeight="1" thickBot="1" x14ac:dyDescent="0.3">
      <c r="A29" s="70">
        <v>1</v>
      </c>
      <c r="B29" s="82" t="s">
        <v>157</v>
      </c>
      <c r="C29" s="59" t="s">
        <v>68</v>
      </c>
      <c r="D29" s="70" t="s">
        <v>63</v>
      </c>
      <c r="E29" s="71" t="s">
        <v>170</v>
      </c>
      <c r="F29" s="70">
        <v>24</v>
      </c>
      <c r="G29" s="70" t="s">
        <v>150</v>
      </c>
      <c r="H29" s="70">
        <v>2</v>
      </c>
      <c r="I29" s="70">
        <v>29</v>
      </c>
      <c r="J29" s="74">
        <v>79650</v>
      </c>
      <c r="K29" s="74">
        <v>110100</v>
      </c>
    </row>
    <row r="30" spans="1:13" s="3" customFormat="1" ht="76.5" customHeight="1" thickBot="1" x14ac:dyDescent="0.25">
      <c r="A30" s="14">
        <v>1</v>
      </c>
      <c r="B30" s="168" t="s">
        <v>163</v>
      </c>
      <c r="C30" s="59" t="s">
        <v>164</v>
      </c>
      <c r="D30" s="165" t="s">
        <v>165</v>
      </c>
      <c r="E30" s="165" t="s">
        <v>166</v>
      </c>
      <c r="F30" s="14">
        <v>16</v>
      </c>
      <c r="G30" s="14" t="s">
        <v>167</v>
      </c>
      <c r="H30" s="14">
        <v>53</v>
      </c>
      <c r="I30" s="14">
        <v>16</v>
      </c>
      <c r="J30" s="74">
        <v>0</v>
      </c>
      <c r="K30" s="74">
        <v>0</v>
      </c>
    </row>
    <row r="31" spans="1:13" s="36" customFormat="1" ht="72" thickBot="1" x14ac:dyDescent="0.3">
      <c r="A31" s="169">
        <v>1</v>
      </c>
      <c r="B31" s="168" t="s">
        <v>169</v>
      </c>
      <c r="C31" s="59" t="s">
        <v>164</v>
      </c>
      <c r="D31" s="165" t="s">
        <v>165</v>
      </c>
      <c r="E31" s="168" t="s">
        <v>168</v>
      </c>
      <c r="F31" s="14">
        <v>16</v>
      </c>
      <c r="G31" s="170" t="s">
        <v>167</v>
      </c>
      <c r="H31" s="14">
        <v>51</v>
      </c>
      <c r="I31" s="14">
        <v>24</v>
      </c>
      <c r="J31" s="74">
        <v>0</v>
      </c>
      <c r="K31" s="74">
        <v>70000</v>
      </c>
    </row>
    <row r="32" spans="1:13" ht="15.75" thickBot="1" x14ac:dyDescent="0.3">
      <c r="A32" s="53">
        <f>SUM(A28:A31)</f>
        <v>4</v>
      </c>
      <c r="B32" s="227" t="s">
        <v>10</v>
      </c>
      <c r="C32" s="233"/>
      <c r="D32" s="233"/>
      <c r="E32" s="234"/>
      <c r="F32" s="161">
        <f>SUM(F28:F31)</f>
        <v>80</v>
      </c>
      <c r="G32" s="162"/>
      <c r="H32" s="161">
        <f>SUM(H28:H31)</f>
        <v>114</v>
      </c>
      <c r="I32" s="161">
        <f>SUM(I28:I31)</f>
        <v>89</v>
      </c>
      <c r="J32" s="145">
        <f>SUM(J28:J31)</f>
        <v>153990</v>
      </c>
      <c r="K32" s="156">
        <f>SUM(K28:K31)</f>
        <v>241700</v>
      </c>
    </row>
    <row r="33" spans="1:11" ht="15.75" thickBot="1" x14ac:dyDescent="0.3">
      <c r="A33" s="237" t="s">
        <v>9</v>
      </c>
      <c r="B33" s="238"/>
      <c r="C33" s="238"/>
      <c r="D33" s="238"/>
      <c r="E33" s="238"/>
      <c r="F33" s="238"/>
      <c r="G33" s="238"/>
      <c r="H33" s="39"/>
      <c r="I33" s="27"/>
      <c r="J33" s="145" t="s">
        <v>12</v>
      </c>
      <c r="K33" s="145">
        <f>+K32*1.1</f>
        <v>265870</v>
      </c>
    </row>
    <row r="34" spans="1:11" ht="15.75" thickBot="1" x14ac:dyDescent="0.3">
      <c r="A34" s="239" t="s">
        <v>29</v>
      </c>
      <c r="B34" s="240"/>
      <c r="C34" s="240"/>
      <c r="D34" s="240"/>
      <c r="E34" s="240"/>
      <c r="F34" s="240"/>
      <c r="G34" s="240"/>
      <c r="H34" s="28"/>
      <c r="I34" s="28"/>
      <c r="J34" s="245">
        <f>+J32+K33</f>
        <v>419860</v>
      </c>
      <c r="K34" s="238"/>
    </row>
    <row r="37" spans="1:11" ht="15.75" thickBot="1" x14ac:dyDescent="0.3">
      <c r="A37" s="231" t="s">
        <v>80</v>
      </c>
      <c r="B37" s="232"/>
      <c r="C37" s="232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203" t="s">
        <v>0</v>
      </c>
      <c r="B38" s="206" t="s">
        <v>48</v>
      </c>
      <c r="C38" s="207"/>
      <c r="D38" s="208" t="s">
        <v>1</v>
      </c>
      <c r="E38" s="208" t="s">
        <v>17</v>
      </c>
      <c r="F38" s="208" t="s">
        <v>26</v>
      </c>
      <c r="G38" s="203" t="s">
        <v>2</v>
      </c>
      <c r="H38" s="213" t="s">
        <v>6</v>
      </c>
      <c r="I38" s="214"/>
      <c r="J38" s="215" t="s">
        <v>20</v>
      </c>
      <c r="K38" s="215" t="s">
        <v>21</v>
      </c>
    </row>
    <row r="39" spans="1:11" x14ac:dyDescent="0.25">
      <c r="A39" s="204"/>
      <c r="B39" s="203" t="s">
        <v>3</v>
      </c>
      <c r="C39" s="203" t="s">
        <v>4</v>
      </c>
      <c r="D39" s="209"/>
      <c r="E39" s="209"/>
      <c r="F39" s="209"/>
      <c r="G39" s="211"/>
      <c r="H39" s="222" t="s">
        <v>5</v>
      </c>
      <c r="I39" s="222" t="s">
        <v>87</v>
      </c>
      <c r="J39" s="216"/>
      <c r="K39" s="218"/>
    </row>
    <row r="40" spans="1:11" ht="15.75" thickBot="1" x14ac:dyDescent="0.3">
      <c r="A40" s="205"/>
      <c r="B40" s="205"/>
      <c r="C40" s="205"/>
      <c r="D40" s="210"/>
      <c r="E40" s="210"/>
      <c r="F40" s="210"/>
      <c r="G40" s="212"/>
      <c r="H40" s="219"/>
      <c r="I40" s="223"/>
      <c r="J40" s="217"/>
      <c r="K40" s="219"/>
    </row>
    <row r="41" spans="1:11" ht="72" thickBot="1" x14ac:dyDescent="0.3">
      <c r="A41" s="82">
        <v>1</v>
      </c>
      <c r="B41" s="82" t="s">
        <v>83</v>
      </c>
      <c r="C41" s="110" t="s">
        <v>148</v>
      </c>
      <c r="D41" s="82" t="s">
        <v>44</v>
      </c>
      <c r="E41" s="82" t="s">
        <v>149</v>
      </c>
      <c r="F41" s="82">
        <v>24</v>
      </c>
      <c r="G41" s="82" t="s">
        <v>120</v>
      </c>
      <c r="H41" s="82">
        <v>3</v>
      </c>
      <c r="I41" s="82">
        <v>35</v>
      </c>
      <c r="J41" s="111">
        <v>58764</v>
      </c>
      <c r="K41" s="111">
        <v>111600</v>
      </c>
    </row>
    <row r="42" spans="1:11" ht="15.75" thickBot="1" x14ac:dyDescent="0.3">
      <c r="A42" s="53">
        <f>SUM(A41:A41)</f>
        <v>1</v>
      </c>
      <c r="B42" s="227" t="s">
        <v>10</v>
      </c>
      <c r="C42" s="233"/>
      <c r="D42" s="233"/>
      <c r="E42" s="234"/>
      <c r="F42" s="150">
        <f>SUM(F41:F41)</f>
        <v>24</v>
      </c>
      <c r="G42" s="149"/>
      <c r="H42" s="150">
        <f>SUM(H41:H41)</f>
        <v>3</v>
      </c>
      <c r="I42" s="150">
        <f>SUM(I41:I41)</f>
        <v>35</v>
      </c>
      <c r="J42" s="151">
        <f>SUM(J41:J41)</f>
        <v>58764</v>
      </c>
      <c r="K42" s="151">
        <f>SUM(K41:K41)</f>
        <v>111600</v>
      </c>
    </row>
    <row r="43" spans="1:11" ht="15.75" thickBot="1" x14ac:dyDescent="0.3">
      <c r="A43" s="237" t="s">
        <v>9</v>
      </c>
      <c r="B43" s="238"/>
      <c r="C43" s="238"/>
      <c r="D43" s="238"/>
      <c r="E43" s="238"/>
      <c r="F43" s="238"/>
      <c r="G43" s="238"/>
      <c r="H43" s="39"/>
      <c r="I43" s="27"/>
      <c r="J43" s="151" t="s">
        <v>12</v>
      </c>
      <c r="K43" s="151">
        <f>+K42*1.1</f>
        <v>122760.00000000001</v>
      </c>
    </row>
    <row r="44" spans="1:11" ht="15.75" thickBot="1" x14ac:dyDescent="0.3">
      <c r="A44" s="239" t="s">
        <v>29</v>
      </c>
      <c r="B44" s="240"/>
      <c r="C44" s="240"/>
      <c r="D44" s="240"/>
      <c r="E44" s="240"/>
      <c r="F44" s="240"/>
      <c r="G44" s="240"/>
      <c r="H44" s="28"/>
      <c r="I44" s="28"/>
      <c r="J44" s="245">
        <f>+K43+J42</f>
        <v>181524</v>
      </c>
      <c r="K44" s="238"/>
    </row>
    <row r="46" spans="1:11" ht="15.75" thickBot="1" x14ac:dyDescent="0.3">
      <c r="A46" s="231" t="s">
        <v>67</v>
      </c>
      <c r="B46" s="232"/>
      <c r="C46" s="232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203" t="s">
        <v>0</v>
      </c>
      <c r="B47" s="206" t="s">
        <v>48</v>
      </c>
      <c r="C47" s="207"/>
      <c r="D47" s="208" t="s">
        <v>1</v>
      </c>
      <c r="E47" s="208" t="s">
        <v>17</v>
      </c>
      <c r="F47" s="208" t="s">
        <v>26</v>
      </c>
      <c r="G47" s="203" t="s">
        <v>2</v>
      </c>
      <c r="H47" s="213" t="s">
        <v>6</v>
      </c>
      <c r="I47" s="214"/>
      <c r="J47" s="215" t="s">
        <v>20</v>
      </c>
      <c r="K47" s="215" t="s">
        <v>21</v>
      </c>
    </row>
    <row r="48" spans="1:11" x14ac:dyDescent="0.25">
      <c r="A48" s="204"/>
      <c r="B48" s="203" t="s">
        <v>3</v>
      </c>
      <c r="C48" s="203" t="s">
        <v>4</v>
      </c>
      <c r="D48" s="209"/>
      <c r="E48" s="209"/>
      <c r="F48" s="209"/>
      <c r="G48" s="211"/>
      <c r="H48" s="222" t="s">
        <v>5</v>
      </c>
      <c r="I48" s="222" t="s">
        <v>87</v>
      </c>
      <c r="J48" s="216"/>
      <c r="K48" s="218"/>
    </row>
    <row r="49" spans="1:11" ht="15.75" thickBot="1" x14ac:dyDescent="0.3">
      <c r="A49" s="205"/>
      <c r="B49" s="205"/>
      <c r="C49" s="205"/>
      <c r="D49" s="210"/>
      <c r="E49" s="210"/>
      <c r="F49" s="210"/>
      <c r="G49" s="212"/>
      <c r="H49" s="219"/>
      <c r="I49" s="223"/>
      <c r="J49" s="217"/>
      <c r="K49" s="219"/>
    </row>
    <row r="50" spans="1:11" ht="86.25" thickBot="1" x14ac:dyDescent="0.3">
      <c r="A50" s="44">
        <v>1</v>
      </c>
      <c r="B50" s="70" t="s">
        <v>109</v>
      </c>
      <c r="C50" s="59" t="s">
        <v>124</v>
      </c>
      <c r="D50" s="70" t="s">
        <v>70</v>
      </c>
      <c r="E50" s="71" t="s">
        <v>152</v>
      </c>
      <c r="F50" s="70">
        <v>24</v>
      </c>
      <c r="G50" s="70" t="s">
        <v>153</v>
      </c>
      <c r="H50" s="70">
        <v>8</v>
      </c>
      <c r="I50" s="70">
        <v>38</v>
      </c>
      <c r="J50" s="74">
        <v>33600</v>
      </c>
      <c r="K50" s="111">
        <v>52200</v>
      </c>
    </row>
    <row r="51" spans="1:11" ht="15.75" thickBot="1" x14ac:dyDescent="0.3">
      <c r="A51" s="53">
        <f>SUM(A50:A50)</f>
        <v>1</v>
      </c>
      <c r="B51" s="227" t="s">
        <v>10</v>
      </c>
      <c r="C51" s="233"/>
      <c r="D51" s="233"/>
      <c r="E51" s="234"/>
      <c r="F51" s="154">
        <f>SUM(F50:F50)</f>
        <v>24</v>
      </c>
      <c r="G51" s="153"/>
      <c r="H51" s="154">
        <f>SUM(H50:H50)</f>
        <v>8</v>
      </c>
      <c r="I51" s="154">
        <f>SUM(I50:I50)</f>
        <v>38</v>
      </c>
      <c r="J51" s="156">
        <f>SUM(J50:J50)</f>
        <v>33600</v>
      </c>
      <c r="K51" s="156">
        <f>SUM(K50:K50)</f>
        <v>52200</v>
      </c>
    </row>
    <row r="52" spans="1:11" ht="15.75" thickBot="1" x14ac:dyDescent="0.3">
      <c r="A52" s="237" t="s">
        <v>9</v>
      </c>
      <c r="B52" s="238"/>
      <c r="C52" s="238"/>
      <c r="D52" s="238"/>
      <c r="E52" s="238"/>
      <c r="F52" s="238"/>
      <c r="G52" s="238"/>
      <c r="H52" s="39"/>
      <c r="I52" s="27"/>
      <c r="J52" s="156" t="s">
        <v>12</v>
      </c>
      <c r="K52" s="156">
        <f>+K51*1.1</f>
        <v>57420.000000000007</v>
      </c>
    </row>
    <row r="53" spans="1:11" ht="15.75" thickBot="1" x14ac:dyDescent="0.3">
      <c r="A53" s="239" t="s">
        <v>29</v>
      </c>
      <c r="B53" s="240"/>
      <c r="C53" s="240"/>
      <c r="D53" s="240"/>
      <c r="E53" s="240"/>
      <c r="F53" s="240"/>
      <c r="G53" s="240"/>
      <c r="H53" s="28"/>
      <c r="I53" s="28"/>
      <c r="J53" s="245">
        <f>+K52+J51</f>
        <v>91020</v>
      </c>
      <c r="K53" s="238"/>
    </row>
    <row r="55" spans="1:11" x14ac:dyDescent="0.25">
      <c r="B55" s="235" t="s">
        <v>22</v>
      </c>
      <c r="C55" s="235"/>
      <c r="D55" s="152"/>
      <c r="E55" s="152"/>
      <c r="F55" s="75"/>
      <c r="G55" s="75"/>
    </row>
    <row r="56" spans="1:11" x14ac:dyDescent="0.25">
      <c r="A56" s="241" t="s">
        <v>59</v>
      </c>
      <c r="B56" s="241"/>
      <c r="C56" s="155">
        <f>+A19+A32+A42+A51</f>
        <v>10</v>
      </c>
    </row>
    <row r="57" spans="1:11" x14ac:dyDescent="0.25">
      <c r="A57" s="241" t="s">
        <v>89</v>
      </c>
      <c r="B57" s="241"/>
      <c r="C57" s="155">
        <f>+F19+F32+F42+F51</f>
        <v>259</v>
      </c>
      <c r="D57" s="152"/>
      <c r="E57" s="152"/>
      <c r="F57" s="152"/>
      <c r="G57" s="152"/>
      <c r="H57" s="152"/>
    </row>
    <row r="58" spans="1:11" x14ac:dyDescent="0.25">
      <c r="A58" s="241" t="s">
        <v>8</v>
      </c>
      <c r="B58" s="241"/>
      <c r="C58" s="155">
        <f>+H19+H32+H42+H51</f>
        <v>187</v>
      </c>
      <c r="E58" s="231" t="s">
        <v>31</v>
      </c>
      <c r="F58" s="231"/>
      <c r="G58" s="231"/>
      <c r="H58" s="256">
        <f>+J19+J32+J42+J51</f>
        <v>652100</v>
      </c>
      <c r="I58" s="256"/>
      <c r="J58" s="166"/>
    </row>
    <row r="59" spans="1:11" x14ac:dyDescent="0.25">
      <c r="A59" s="202" t="s">
        <v>88</v>
      </c>
      <c r="B59" s="202"/>
      <c r="C59" s="157">
        <f>+I32+I42+I51+I19</f>
        <v>267</v>
      </c>
      <c r="E59" s="157" t="s">
        <v>32</v>
      </c>
      <c r="F59" s="15"/>
      <c r="G59" s="4"/>
      <c r="H59" s="256">
        <f>+K20+K33+K43+K52</f>
        <v>861850</v>
      </c>
      <c r="I59" s="256"/>
      <c r="J59" s="166"/>
    </row>
    <row r="60" spans="1:11" x14ac:dyDescent="0.25">
      <c r="A60" s="202"/>
      <c r="B60" s="202"/>
      <c r="C60" s="157"/>
      <c r="G60" s="3"/>
      <c r="H60" s="175"/>
      <c r="I60" s="176"/>
    </row>
    <row r="61" spans="1:11" x14ac:dyDescent="0.25">
      <c r="A61" s="241" t="s">
        <v>77</v>
      </c>
      <c r="B61" s="241"/>
      <c r="C61" s="155">
        <f>+C58+C59</f>
        <v>454</v>
      </c>
      <c r="E61" s="236" t="s">
        <v>97</v>
      </c>
      <c r="F61" s="236"/>
      <c r="G61" s="236"/>
      <c r="H61" s="256">
        <f>+H58+H59</f>
        <v>1513950</v>
      </c>
      <c r="I61" s="257"/>
    </row>
    <row r="63" spans="1:11" x14ac:dyDescent="0.25">
      <c r="C63" s="173" t="s">
        <v>58</v>
      </c>
    </row>
    <row r="65" spans="2:5" x14ac:dyDescent="0.25">
      <c r="B65" s="177" t="s">
        <v>59</v>
      </c>
      <c r="C65" s="174">
        <v>10</v>
      </c>
      <c r="D65" s="174" t="s">
        <v>18</v>
      </c>
      <c r="E65" s="5">
        <v>187</v>
      </c>
    </row>
    <row r="66" spans="2:5" x14ac:dyDescent="0.25">
      <c r="D66" s="11" t="s">
        <v>171</v>
      </c>
      <c r="E66" s="5">
        <v>267</v>
      </c>
    </row>
  </sheetData>
  <mergeCells count="87">
    <mergeCell ref="B42:E42"/>
    <mergeCell ref="A43:G43"/>
    <mergeCell ref="A44:G44"/>
    <mergeCell ref="J44:K44"/>
    <mergeCell ref="F38:F40"/>
    <mergeCell ref="G38:G40"/>
    <mergeCell ref="H38:I38"/>
    <mergeCell ref="J38:J40"/>
    <mergeCell ref="K38:K40"/>
    <mergeCell ref="H39:H40"/>
    <mergeCell ref="I39:I40"/>
    <mergeCell ref="A37:C37"/>
    <mergeCell ref="A38:A40"/>
    <mergeCell ref="B38:C38"/>
    <mergeCell ref="D38:D40"/>
    <mergeCell ref="E38:E40"/>
    <mergeCell ref="B39:B40"/>
    <mergeCell ref="C39:C40"/>
    <mergeCell ref="B32:E32"/>
    <mergeCell ref="A33:G33"/>
    <mergeCell ref="A34:G34"/>
    <mergeCell ref="J34:K34"/>
    <mergeCell ref="F25:F27"/>
    <mergeCell ref="G25:G27"/>
    <mergeCell ref="H25:I25"/>
    <mergeCell ref="J25:J27"/>
    <mergeCell ref="K25:K27"/>
    <mergeCell ref="H26:H27"/>
    <mergeCell ref="I26:I27"/>
    <mergeCell ref="A24:C24"/>
    <mergeCell ref="A25:A27"/>
    <mergeCell ref="B25:C25"/>
    <mergeCell ref="D25:D27"/>
    <mergeCell ref="E25:E27"/>
    <mergeCell ref="B26:B27"/>
    <mergeCell ref="C26:C27"/>
    <mergeCell ref="B19:E19"/>
    <mergeCell ref="A20:G20"/>
    <mergeCell ref="A21:G21"/>
    <mergeCell ref="J21:K21"/>
    <mergeCell ref="G12:G14"/>
    <mergeCell ref="H12:I12"/>
    <mergeCell ref="J12:J14"/>
    <mergeCell ref="K12:K14"/>
    <mergeCell ref="B13:B14"/>
    <mergeCell ref="C13:C14"/>
    <mergeCell ref="H13:H14"/>
    <mergeCell ref="I13:I14"/>
    <mergeCell ref="A12:A14"/>
    <mergeCell ref="B12:C12"/>
    <mergeCell ref="D12:D14"/>
    <mergeCell ref="E12:E14"/>
    <mergeCell ref="F12:F14"/>
    <mergeCell ref="A7:I7"/>
    <mergeCell ref="A10:I10"/>
    <mergeCell ref="A6:K6"/>
    <mergeCell ref="A2:K2"/>
    <mergeCell ref="A3:K3"/>
    <mergeCell ref="A46:C46"/>
    <mergeCell ref="A47:A49"/>
    <mergeCell ref="B47:C47"/>
    <mergeCell ref="D47:D49"/>
    <mergeCell ref="E47:E49"/>
    <mergeCell ref="B48:B49"/>
    <mergeCell ref="C48:C49"/>
    <mergeCell ref="J53:K53"/>
    <mergeCell ref="B55:C55"/>
    <mergeCell ref="F47:F49"/>
    <mergeCell ref="G47:G49"/>
    <mergeCell ref="H47:I47"/>
    <mergeCell ref="J47:J49"/>
    <mergeCell ref="K47:K49"/>
    <mergeCell ref="H48:H49"/>
    <mergeCell ref="I48:I49"/>
    <mergeCell ref="A56:B56"/>
    <mergeCell ref="A57:B57"/>
    <mergeCell ref="A58:B58"/>
    <mergeCell ref="E58:G58"/>
    <mergeCell ref="B51:E51"/>
    <mergeCell ref="A52:G52"/>
    <mergeCell ref="A53:G53"/>
    <mergeCell ref="H58:I58"/>
    <mergeCell ref="A59:B60"/>
    <mergeCell ref="H59:I59"/>
    <mergeCell ref="A61:B61"/>
    <mergeCell ref="E61:G61"/>
    <mergeCell ref="H61:I61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1" max="16383" man="1"/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8EA-7FA3-4CCF-AF54-A017DDF63595}">
  <dimension ref="A2:M63"/>
  <sheetViews>
    <sheetView tabSelected="1" topLeftCell="A31" workbookViewId="0">
      <selection activeCell="C51" sqref="C51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x14ac:dyDescent="0.25">
      <c r="A2" s="262" t="s">
        <v>11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6.5" x14ac:dyDescent="0.25">
      <c r="A3" s="262" t="s">
        <v>14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x14ac:dyDescent="0.25">
      <c r="A4" s="178"/>
      <c r="B4" s="178"/>
      <c r="C4" s="178"/>
      <c r="D4" s="178"/>
      <c r="E4" s="178"/>
      <c r="F4" s="178"/>
      <c r="G4" s="178"/>
      <c r="H4" s="178"/>
      <c r="I4" s="178"/>
    </row>
    <row r="5" spans="1:11" x14ac:dyDescent="0.25">
      <c r="A5" s="178"/>
      <c r="B5" s="178"/>
      <c r="C5" s="178"/>
      <c r="D5" s="178"/>
      <c r="E5" s="178"/>
      <c r="F5" s="178"/>
      <c r="G5" s="178"/>
      <c r="H5" s="178"/>
      <c r="I5" s="178"/>
    </row>
    <row r="6" spans="1:11" ht="16.5" x14ac:dyDescent="0.25">
      <c r="A6" s="201" t="s">
        <v>172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x14ac:dyDescent="0.25">
      <c r="A7" s="244"/>
      <c r="B7" s="244"/>
      <c r="C7" s="244"/>
      <c r="D7" s="244"/>
      <c r="E7" s="244"/>
      <c r="F7" s="244"/>
      <c r="G7" s="244"/>
      <c r="H7" s="244"/>
      <c r="I7" s="244"/>
    </row>
    <row r="9" spans="1:11" ht="15.75" customHeight="1" thickBot="1" x14ac:dyDescent="0.3">
      <c r="A9" s="231" t="s">
        <v>99</v>
      </c>
      <c r="B9" s="232"/>
      <c r="C9" s="232"/>
      <c r="D9" s="8"/>
      <c r="E9" s="8"/>
      <c r="F9" s="8"/>
      <c r="G9" s="8"/>
      <c r="H9" s="29"/>
      <c r="I9" s="29"/>
      <c r="J9" s="30"/>
      <c r="K9" s="31"/>
    </row>
    <row r="10" spans="1:11" ht="15.75" customHeight="1" thickBot="1" x14ac:dyDescent="0.3">
      <c r="A10" s="203" t="s">
        <v>0</v>
      </c>
      <c r="B10" s="206" t="s">
        <v>48</v>
      </c>
      <c r="C10" s="207"/>
      <c r="D10" s="208" t="s">
        <v>1</v>
      </c>
      <c r="E10" s="208" t="s">
        <v>17</v>
      </c>
      <c r="F10" s="208" t="s">
        <v>26</v>
      </c>
      <c r="G10" s="203" t="s">
        <v>2</v>
      </c>
      <c r="H10" s="213" t="s">
        <v>6</v>
      </c>
      <c r="I10" s="214"/>
      <c r="J10" s="215" t="s">
        <v>20</v>
      </c>
      <c r="K10" s="215" t="s">
        <v>21</v>
      </c>
    </row>
    <row r="11" spans="1:11" ht="15" customHeight="1" x14ac:dyDescent="0.25">
      <c r="A11" s="204"/>
      <c r="B11" s="203" t="s">
        <v>3</v>
      </c>
      <c r="C11" s="203" t="s">
        <v>4</v>
      </c>
      <c r="D11" s="209"/>
      <c r="E11" s="209"/>
      <c r="F11" s="209"/>
      <c r="G11" s="211"/>
      <c r="H11" s="222" t="s">
        <v>5</v>
      </c>
      <c r="I11" s="222" t="s">
        <v>87</v>
      </c>
      <c r="J11" s="216"/>
      <c r="K11" s="218"/>
    </row>
    <row r="12" spans="1:11" ht="21.75" customHeight="1" thickBot="1" x14ac:dyDescent="0.3">
      <c r="A12" s="205"/>
      <c r="B12" s="205"/>
      <c r="C12" s="205"/>
      <c r="D12" s="210"/>
      <c r="E12" s="210"/>
      <c r="F12" s="210"/>
      <c r="G12" s="212"/>
      <c r="H12" s="219"/>
      <c r="I12" s="223"/>
      <c r="J12" s="217"/>
      <c r="K12" s="219"/>
    </row>
    <row r="13" spans="1:11" ht="72" thickBot="1" x14ac:dyDescent="0.3">
      <c r="A13" s="44">
        <v>1</v>
      </c>
      <c r="B13" s="82" t="s">
        <v>83</v>
      </c>
      <c r="C13" s="59" t="s">
        <v>91</v>
      </c>
      <c r="D13" s="82" t="s">
        <v>117</v>
      </c>
      <c r="E13" s="82" t="s">
        <v>174</v>
      </c>
      <c r="F13" s="70">
        <v>24</v>
      </c>
      <c r="G13" s="82" t="s">
        <v>173</v>
      </c>
      <c r="H13" s="70">
        <v>14</v>
      </c>
      <c r="I13" s="70">
        <v>21</v>
      </c>
      <c r="J13" s="111">
        <v>84960</v>
      </c>
      <c r="K13" s="111">
        <v>45800</v>
      </c>
    </row>
    <row r="14" spans="1:11" ht="72" thickBot="1" x14ac:dyDescent="0.3">
      <c r="A14" s="44">
        <v>1</v>
      </c>
      <c r="B14" s="82" t="s">
        <v>193</v>
      </c>
      <c r="C14" s="59" t="s">
        <v>190</v>
      </c>
      <c r="D14" s="82" t="s">
        <v>117</v>
      </c>
      <c r="E14" s="82" t="s">
        <v>191</v>
      </c>
      <c r="F14" s="70">
        <v>40</v>
      </c>
      <c r="G14" s="82" t="s">
        <v>192</v>
      </c>
      <c r="H14" s="70">
        <v>21</v>
      </c>
      <c r="I14" s="70">
        <v>8</v>
      </c>
      <c r="J14" s="111">
        <v>122720</v>
      </c>
      <c r="K14" s="111">
        <v>80400</v>
      </c>
    </row>
    <row r="15" spans="1:11" ht="15.75" customHeight="1" thickBot="1" x14ac:dyDescent="0.3">
      <c r="A15" s="53">
        <f>SUM(A13:A14)</f>
        <v>2</v>
      </c>
      <c r="B15" s="227" t="s">
        <v>10</v>
      </c>
      <c r="C15" s="233"/>
      <c r="D15" s="233"/>
      <c r="E15" s="234"/>
      <c r="F15" s="180">
        <f>SUM(F13:F14)</f>
        <v>64</v>
      </c>
      <c r="G15" s="179"/>
      <c r="H15" s="189">
        <f t="shared" ref="H15:I15" si="0">SUM(H13:H14)</f>
        <v>35</v>
      </c>
      <c r="I15" s="189">
        <f t="shared" si="0"/>
        <v>29</v>
      </c>
      <c r="J15" s="181">
        <f>SUM(J13:J14)</f>
        <v>207680</v>
      </c>
      <c r="K15" s="190">
        <f>SUM(K13:K14)</f>
        <v>126200</v>
      </c>
    </row>
    <row r="16" spans="1:11" ht="15.75" customHeight="1" thickBot="1" x14ac:dyDescent="0.3">
      <c r="A16" s="237" t="s">
        <v>9</v>
      </c>
      <c r="B16" s="238"/>
      <c r="C16" s="238"/>
      <c r="D16" s="238"/>
      <c r="E16" s="238"/>
      <c r="F16" s="238"/>
      <c r="G16" s="238"/>
      <c r="H16" s="39"/>
      <c r="I16" s="27"/>
      <c r="J16" s="181" t="s">
        <v>12</v>
      </c>
      <c r="K16" s="181">
        <f>+K15*1.1</f>
        <v>138820</v>
      </c>
    </row>
    <row r="17" spans="1:11" ht="15.75" customHeight="1" thickBot="1" x14ac:dyDescent="0.3">
      <c r="A17" s="239" t="s">
        <v>29</v>
      </c>
      <c r="B17" s="240"/>
      <c r="C17" s="240"/>
      <c r="D17" s="240"/>
      <c r="E17" s="240"/>
      <c r="F17" s="240"/>
      <c r="G17" s="240"/>
      <c r="H17" s="28"/>
      <c r="I17" s="28"/>
      <c r="J17" s="245">
        <f>+J15+K16</f>
        <v>346500</v>
      </c>
      <c r="K17" s="238"/>
    </row>
    <row r="19" spans="1:11" ht="15.75" thickBot="1" x14ac:dyDescent="0.3">
      <c r="A19" s="231" t="s">
        <v>61</v>
      </c>
      <c r="B19" s="232"/>
      <c r="C19" s="232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03" t="s">
        <v>0</v>
      </c>
      <c r="B20" s="206" t="s">
        <v>48</v>
      </c>
      <c r="C20" s="207"/>
      <c r="D20" s="208" t="s">
        <v>1</v>
      </c>
      <c r="E20" s="208" t="s">
        <v>17</v>
      </c>
      <c r="F20" s="208" t="s">
        <v>26</v>
      </c>
      <c r="G20" s="203" t="s">
        <v>2</v>
      </c>
      <c r="H20" s="213" t="s">
        <v>6</v>
      </c>
      <c r="I20" s="214"/>
      <c r="J20" s="215" t="s">
        <v>20</v>
      </c>
      <c r="K20" s="215" t="s">
        <v>21</v>
      </c>
    </row>
    <row r="21" spans="1:11" x14ac:dyDescent="0.25">
      <c r="A21" s="204"/>
      <c r="B21" s="203" t="s">
        <v>3</v>
      </c>
      <c r="C21" s="203" t="s">
        <v>4</v>
      </c>
      <c r="D21" s="209"/>
      <c r="E21" s="209"/>
      <c r="F21" s="209"/>
      <c r="G21" s="211"/>
      <c r="H21" s="222" t="s">
        <v>5</v>
      </c>
      <c r="I21" s="222" t="s">
        <v>87</v>
      </c>
      <c r="J21" s="216"/>
      <c r="K21" s="218"/>
    </row>
    <row r="22" spans="1:11" ht="19.5" customHeight="1" thickBot="1" x14ac:dyDescent="0.3">
      <c r="A22" s="205"/>
      <c r="B22" s="205"/>
      <c r="C22" s="205"/>
      <c r="D22" s="210"/>
      <c r="E22" s="210"/>
      <c r="F22" s="210"/>
      <c r="G22" s="212"/>
      <c r="H22" s="219"/>
      <c r="I22" s="223"/>
      <c r="J22" s="217"/>
      <c r="K22" s="219"/>
    </row>
    <row r="23" spans="1:11" ht="86.25" thickBot="1" x14ac:dyDescent="0.3">
      <c r="A23" s="70">
        <v>1</v>
      </c>
      <c r="B23" s="44" t="s">
        <v>175</v>
      </c>
      <c r="C23" s="59" t="s">
        <v>189</v>
      </c>
      <c r="D23" s="70" t="s">
        <v>63</v>
      </c>
      <c r="E23" s="71" t="s">
        <v>176</v>
      </c>
      <c r="F23" s="70">
        <v>16</v>
      </c>
      <c r="G23" s="70" t="s">
        <v>177</v>
      </c>
      <c r="H23" s="70">
        <v>3</v>
      </c>
      <c r="I23" s="70">
        <v>36</v>
      </c>
      <c r="J23" s="74">
        <v>27140</v>
      </c>
      <c r="K23" s="74">
        <v>20800</v>
      </c>
    </row>
    <row r="24" spans="1:11" ht="15.75" thickBot="1" x14ac:dyDescent="0.3">
      <c r="A24" s="53">
        <f>SUM(A23:A23)</f>
        <v>1</v>
      </c>
      <c r="B24" s="227" t="s">
        <v>10</v>
      </c>
      <c r="C24" s="233"/>
      <c r="D24" s="233"/>
      <c r="E24" s="234"/>
      <c r="F24" s="161">
        <f>SUM(F23:F23)</f>
        <v>16</v>
      </c>
      <c r="G24" s="162"/>
      <c r="H24" s="161">
        <f>SUM(H23:H23)</f>
        <v>3</v>
      </c>
      <c r="I24" s="161">
        <f>SUM(I23:I23)</f>
        <v>36</v>
      </c>
      <c r="J24" s="182">
        <f>SUM(J23:J23)</f>
        <v>27140</v>
      </c>
      <c r="K24" s="182">
        <f>SUM(K23:K23)</f>
        <v>20800</v>
      </c>
    </row>
    <row r="25" spans="1:11" ht="15.75" thickBot="1" x14ac:dyDescent="0.3">
      <c r="A25" s="237" t="s">
        <v>9</v>
      </c>
      <c r="B25" s="238"/>
      <c r="C25" s="238"/>
      <c r="D25" s="238"/>
      <c r="E25" s="238"/>
      <c r="F25" s="238"/>
      <c r="G25" s="238"/>
      <c r="H25" s="39"/>
      <c r="I25" s="27"/>
      <c r="J25" s="182" t="s">
        <v>12</v>
      </c>
      <c r="K25" s="182">
        <f>+K24*1.1</f>
        <v>22880.000000000004</v>
      </c>
    </row>
    <row r="26" spans="1:11" ht="15.75" thickBot="1" x14ac:dyDescent="0.3">
      <c r="A26" s="239" t="s">
        <v>29</v>
      </c>
      <c r="B26" s="240"/>
      <c r="C26" s="240"/>
      <c r="D26" s="240"/>
      <c r="E26" s="240"/>
      <c r="F26" s="240"/>
      <c r="G26" s="240"/>
      <c r="H26" s="28"/>
      <c r="I26" s="28"/>
      <c r="J26" s="245">
        <f>+J24+K25</f>
        <v>50020</v>
      </c>
      <c r="K26" s="238"/>
    </row>
    <row r="27" spans="1:11" ht="15.75" thickBot="1" x14ac:dyDescent="0.3">
      <c r="A27" s="231" t="s">
        <v>67</v>
      </c>
      <c r="B27" s="232"/>
      <c r="C27" s="232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203" t="s">
        <v>0</v>
      </c>
      <c r="B28" s="206" t="s">
        <v>48</v>
      </c>
      <c r="C28" s="207"/>
      <c r="D28" s="208" t="s">
        <v>1</v>
      </c>
      <c r="E28" s="208" t="s">
        <v>17</v>
      </c>
      <c r="F28" s="208" t="s">
        <v>26</v>
      </c>
      <c r="G28" s="203" t="s">
        <v>2</v>
      </c>
      <c r="H28" s="213" t="s">
        <v>6</v>
      </c>
      <c r="I28" s="214"/>
      <c r="J28" s="215" t="s">
        <v>20</v>
      </c>
      <c r="K28" s="215" t="s">
        <v>21</v>
      </c>
    </row>
    <row r="29" spans="1:11" x14ac:dyDescent="0.25">
      <c r="A29" s="204"/>
      <c r="B29" s="203" t="s">
        <v>3</v>
      </c>
      <c r="C29" s="203" t="s">
        <v>4</v>
      </c>
      <c r="D29" s="209"/>
      <c r="E29" s="209"/>
      <c r="F29" s="209"/>
      <c r="G29" s="211"/>
      <c r="H29" s="222" t="s">
        <v>5</v>
      </c>
      <c r="I29" s="222" t="s">
        <v>87</v>
      </c>
      <c r="J29" s="216"/>
      <c r="K29" s="218"/>
    </row>
    <row r="30" spans="1:11" ht="19.5" customHeight="1" thickBot="1" x14ac:dyDescent="0.3">
      <c r="A30" s="205"/>
      <c r="B30" s="205"/>
      <c r="C30" s="205"/>
      <c r="D30" s="210"/>
      <c r="E30" s="210"/>
      <c r="F30" s="210"/>
      <c r="G30" s="212"/>
      <c r="H30" s="219"/>
      <c r="I30" s="223"/>
      <c r="J30" s="217"/>
      <c r="K30" s="219"/>
    </row>
    <row r="31" spans="1:11" ht="72" customHeight="1" thickBot="1" x14ac:dyDescent="0.3">
      <c r="A31" s="44">
        <v>1</v>
      </c>
      <c r="B31" s="70" t="s">
        <v>109</v>
      </c>
      <c r="C31" s="59" t="s">
        <v>124</v>
      </c>
      <c r="D31" s="70" t="s">
        <v>70</v>
      </c>
      <c r="E31" s="71" t="s">
        <v>179</v>
      </c>
      <c r="F31" s="70">
        <v>12</v>
      </c>
      <c r="G31" s="70" t="s">
        <v>178</v>
      </c>
      <c r="H31" s="70">
        <v>8</v>
      </c>
      <c r="I31" s="70">
        <v>36</v>
      </c>
      <c r="J31" s="74">
        <v>33600</v>
      </c>
      <c r="K31" s="111">
        <v>41200</v>
      </c>
    </row>
    <row r="32" spans="1:11" ht="75.75" customHeight="1" thickBot="1" x14ac:dyDescent="0.3">
      <c r="A32" s="44">
        <v>1</v>
      </c>
      <c r="B32" s="70" t="s">
        <v>109</v>
      </c>
      <c r="C32" s="59" t="s">
        <v>124</v>
      </c>
      <c r="D32" s="70" t="s">
        <v>70</v>
      </c>
      <c r="E32" s="71" t="s">
        <v>180</v>
      </c>
      <c r="F32" s="70">
        <v>12</v>
      </c>
      <c r="G32" s="70" t="s">
        <v>181</v>
      </c>
      <c r="H32" s="70">
        <v>0</v>
      </c>
      <c r="I32" s="70">
        <v>36</v>
      </c>
      <c r="J32" s="74">
        <v>25200</v>
      </c>
      <c r="K32" s="111">
        <v>41200</v>
      </c>
    </row>
    <row r="33" spans="1:13" ht="15.75" thickBot="1" x14ac:dyDescent="0.3">
      <c r="A33" s="53">
        <f>SUM(A31:A32)</f>
        <v>2</v>
      </c>
      <c r="B33" s="227" t="s">
        <v>10</v>
      </c>
      <c r="C33" s="233"/>
      <c r="D33" s="233"/>
      <c r="E33" s="234"/>
      <c r="F33" s="184">
        <f>SUM(F31:F32)</f>
        <v>24</v>
      </c>
      <c r="G33" s="183"/>
      <c r="H33" s="184">
        <f>SUM(H31:H32)</f>
        <v>8</v>
      </c>
      <c r="I33" s="184">
        <f>SUM(I31:I32)</f>
        <v>72</v>
      </c>
      <c r="J33" s="185">
        <f>SUM(J31:J32)</f>
        <v>58800</v>
      </c>
      <c r="K33" s="185">
        <f>SUM(K31:K32)</f>
        <v>82400</v>
      </c>
    </row>
    <row r="34" spans="1:13" ht="15.75" thickBot="1" x14ac:dyDescent="0.3">
      <c r="A34" s="237" t="s">
        <v>9</v>
      </c>
      <c r="B34" s="238"/>
      <c r="C34" s="238"/>
      <c r="D34" s="238"/>
      <c r="E34" s="238"/>
      <c r="F34" s="238"/>
      <c r="G34" s="238"/>
      <c r="H34" s="39"/>
      <c r="I34" s="27"/>
      <c r="J34" s="185" t="s">
        <v>12</v>
      </c>
      <c r="K34" s="185">
        <f>+K33*1.1</f>
        <v>90640.000000000015</v>
      </c>
    </row>
    <row r="35" spans="1:13" ht="15.75" thickBot="1" x14ac:dyDescent="0.3">
      <c r="A35" s="239" t="s">
        <v>29</v>
      </c>
      <c r="B35" s="240"/>
      <c r="C35" s="240"/>
      <c r="D35" s="240"/>
      <c r="E35" s="240"/>
      <c r="F35" s="240"/>
      <c r="G35" s="240"/>
      <c r="H35" s="28"/>
      <c r="I35" s="28"/>
      <c r="J35" s="245">
        <f>+K34+J33</f>
        <v>149440</v>
      </c>
      <c r="K35" s="238"/>
    </row>
    <row r="37" spans="1:13" ht="15.75" thickBot="1" x14ac:dyDescent="0.3">
      <c r="A37" s="231" t="s">
        <v>80</v>
      </c>
      <c r="B37" s="232"/>
      <c r="C37" s="232"/>
      <c r="D37" s="8"/>
      <c r="E37" s="8"/>
      <c r="F37" s="8"/>
      <c r="G37" s="8"/>
      <c r="H37" s="29"/>
      <c r="I37" s="29"/>
      <c r="J37" s="30"/>
      <c r="K37" s="31"/>
    </row>
    <row r="38" spans="1:13" ht="15.75" thickBot="1" x14ac:dyDescent="0.3">
      <c r="A38" s="203" t="s">
        <v>0</v>
      </c>
      <c r="B38" s="206" t="s">
        <v>48</v>
      </c>
      <c r="C38" s="207"/>
      <c r="D38" s="208" t="s">
        <v>1</v>
      </c>
      <c r="E38" s="208" t="s">
        <v>17</v>
      </c>
      <c r="F38" s="208" t="s">
        <v>26</v>
      </c>
      <c r="G38" s="203" t="s">
        <v>2</v>
      </c>
      <c r="H38" s="213" t="s">
        <v>6</v>
      </c>
      <c r="I38" s="214"/>
      <c r="J38" s="215" t="s">
        <v>20</v>
      </c>
      <c r="K38" s="215" t="s">
        <v>21</v>
      </c>
    </row>
    <row r="39" spans="1:13" x14ac:dyDescent="0.25">
      <c r="A39" s="204"/>
      <c r="B39" s="203" t="s">
        <v>3</v>
      </c>
      <c r="C39" s="203" t="s">
        <v>4</v>
      </c>
      <c r="D39" s="209"/>
      <c r="E39" s="209"/>
      <c r="F39" s="209"/>
      <c r="G39" s="211"/>
      <c r="H39" s="222" t="s">
        <v>5</v>
      </c>
      <c r="I39" s="222" t="s">
        <v>87</v>
      </c>
      <c r="J39" s="216"/>
      <c r="K39" s="218"/>
    </row>
    <row r="40" spans="1:13" ht="18.75" customHeight="1" thickBot="1" x14ac:dyDescent="0.3">
      <c r="A40" s="205"/>
      <c r="B40" s="205"/>
      <c r="C40" s="205"/>
      <c r="D40" s="210"/>
      <c r="E40" s="210"/>
      <c r="F40" s="210"/>
      <c r="G40" s="212"/>
      <c r="H40" s="219"/>
      <c r="I40" s="223"/>
      <c r="J40" s="217"/>
      <c r="K40" s="219"/>
    </row>
    <row r="41" spans="1:13" ht="43.5" thickBot="1" x14ac:dyDescent="0.3">
      <c r="A41" s="82">
        <v>1</v>
      </c>
      <c r="B41" s="82" t="s">
        <v>182</v>
      </c>
      <c r="C41" s="82" t="s">
        <v>183</v>
      </c>
      <c r="D41" s="82" t="s">
        <v>44</v>
      </c>
      <c r="E41" s="82" t="s">
        <v>184</v>
      </c>
      <c r="F41" s="82">
        <v>8</v>
      </c>
      <c r="G41" s="82" t="s">
        <v>185</v>
      </c>
      <c r="H41" s="82">
        <v>13</v>
      </c>
      <c r="I41" s="82">
        <v>57</v>
      </c>
      <c r="J41" s="111">
        <v>27276</v>
      </c>
      <c r="K41" s="111">
        <v>24800</v>
      </c>
      <c r="M41" t="s">
        <v>188</v>
      </c>
    </row>
    <row r="42" spans="1:13" ht="63" customHeight="1" thickBot="1" x14ac:dyDescent="0.3">
      <c r="A42" s="82">
        <v>1</v>
      </c>
      <c r="B42" s="82" t="s">
        <v>194</v>
      </c>
      <c r="C42" s="59" t="s">
        <v>68</v>
      </c>
      <c r="D42" s="82" t="s">
        <v>44</v>
      </c>
      <c r="E42" s="82" t="s">
        <v>187</v>
      </c>
      <c r="F42" s="82">
        <v>24</v>
      </c>
      <c r="G42" s="82" t="s">
        <v>186</v>
      </c>
      <c r="H42" s="82">
        <v>24</v>
      </c>
      <c r="I42" s="82">
        <v>22</v>
      </c>
      <c r="J42" s="111">
        <v>38940</v>
      </c>
      <c r="K42" s="111">
        <v>40800</v>
      </c>
    </row>
    <row r="43" spans="1:13" ht="15.75" thickBot="1" x14ac:dyDescent="0.3">
      <c r="A43" s="53">
        <f>SUM(A41:A42)</f>
        <v>2</v>
      </c>
      <c r="B43" s="227" t="s">
        <v>10</v>
      </c>
      <c r="C43" s="233"/>
      <c r="D43" s="233"/>
      <c r="E43" s="234"/>
      <c r="F43" s="187">
        <f>SUM(F41:F42)</f>
        <v>32</v>
      </c>
      <c r="G43" s="186"/>
      <c r="H43" s="187">
        <f>SUM(H41:H42)</f>
        <v>37</v>
      </c>
      <c r="I43" s="187">
        <f>SUM(I41:I42)</f>
        <v>79</v>
      </c>
      <c r="J43" s="188">
        <f>SUM(J41:J42)</f>
        <v>66216</v>
      </c>
      <c r="K43" s="197">
        <f>SUM(K41:K42)</f>
        <v>65600</v>
      </c>
    </row>
    <row r="44" spans="1:13" ht="15.75" thickBot="1" x14ac:dyDescent="0.3">
      <c r="A44" s="237" t="s">
        <v>9</v>
      </c>
      <c r="B44" s="238"/>
      <c r="C44" s="238"/>
      <c r="D44" s="238"/>
      <c r="E44" s="238"/>
      <c r="F44" s="238"/>
      <c r="G44" s="238"/>
      <c r="H44" s="39"/>
      <c r="I44" s="27"/>
      <c r="J44" s="188" t="s">
        <v>12</v>
      </c>
      <c r="K44" s="188">
        <f>+K43*1.1</f>
        <v>72160</v>
      </c>
    </row>
    <row r="45" spans="1:13" ht="15.75" thickBot="1" x14ac:dyDescent="0.3">
      <c r="A45" s="239" t="s">
        <v>29</v>
      </c>
      <c r="B45" s="240"/>
      <c r="C45" s="240"/>
      <c r="D45" s="240"/>
      <c r="E45" s="240"/>
      <c r="F45" s="240"/>
      <c r="G45" s="240"/>
      <c r="H45" s="28"/>
      <c r="I45" s="28"/>
      <c r="J45" s="245">
        <f>+K44+J43</f>
        <v>138376</v>
      </c>
      <c r="K45" s="238"/>
    </row>
    <row r="47" spans="1:13" x14ac:dyDescent="0.25">
      <c r="B47" s="235" t="s">
        <v>22</v>
      </c>
      <c r="C47" s="235"/>
      <c r="D47" s="193"/>
      <c r="E47" s="193"/>
      <c r="F47" s="75"/>
      <c r="G47" s="75"/>
    </row>
    <row r="48" spans="1:13" x14ac:dyDescent="0.25">
      <c r="B48" s="193"/>
      <c r="C48" s="193"/>
      <c r="D48" s="193"/>
      <c r="E48" s="193"/>
      <c r="F48" s="75"/>
      <c r="G48" s="75"/>
    </row>
    <row r="49" spans="1:9" x14ac:dyDescent="0.25">
      <c r="A49" s="241" t="s">
        <v>59</v>
      </c>
      <c r="B49" s="241"/>
      <c r="C49" s="192">
        <f>+A43+A33+A24+A15</f>
        <v>7</v>
      </c>
    </row>
    <row r="50" spans="1:9" x14ac:dyDescent="0.25">
      <c r="A50" s="192" t="s">
        <v>89</v>
      </c>
      <c r="B50" s="192"/>
      <c r="C50" s="192">
        <f>+F43+F33+F24+F15</f>
        <v>136</v>
      </c>
    </row>
    <row r="51" spans="1:9" x14ac:dyDescent="0.25">
      <c r="A51" s="192" t="s">
        <v>8</v>
      </c>
      <c r="B51" s="192"/>
      <c r="C51" s="192">
        <f>+H43+H33+H24+H15</f>
        <v>83</v>
      </c>
    </row>
    <row r="52" spans="1:9" x14ac:dyDescent="0.25">
      <c r="A52" s="202" t="s">
        <v>88</v>
      </c>
      <c r="B52" s="202"/>
      <c r="C52" s="195">
        <f>+I43+I33+I24+I15</f>
        <v>216</v>
      </c>
    </row>
    <row r="53" spans="1:9" x14ac:dyDescent="0.25">
      <c r="A53" s="202"/>
      <c r="B53" s="202"/>
      <c r="C53" s="195"/>
      <c r="D53" s="193"/>
      <c r="E53" s="193"/>
      <c r="F53" s="193"/>
      <c r="G53" s="193"/>
      <c r="H53" s="193"/>
    </row>
    <row r="54" spans="1:9" x14ac:dyDescent="0.25">
      <c r="A54" s="241" t="s">
        <v>77</v>
      </c>
      <c r="B54" s="241"/>
      <c r="C54" s="192">
        <f>+C51+C52</f>
        <v>299</v>
      </c>
      <c r="E54" s="231" t="s">
        <v>31</v>
      </c>
      <c r="F54" s="231"/>
      <c r="G54" s="231"/>
      <c r="H54" s="256">
        <f>+J43+J33+J24+J15</f>
        <v>359836</v>
      </c>
      <c r="I54" s="256"/>
    </row>
    <row r="55" spans="1:9" x14ac:dyDescent="0.25">
      <c r="A55" s="192"/>
      <c r="B55" s="192"/>
      <c r="C55" s="192"/>
      <c r="E55" s="195" t="s">
        <v>32</v>
      </c>
      <c r="F55" s="15"/>
      <c r="G55" s="4"/>
      <c r="H55" s="256">
        <f>+K44+K34+K25+K16</f>
        <v>324500</v>
      </c>
      <c r="I55" s="256"/>
    </row>
    <row r="56" spans="1:9" x14ac:dyDescent="0.25">
      <c r="A56" s="192"/>
      <c r="B56" s="192"/>
      <c r="C56" s="192"/>
      <c r="G56" s="3"/>
      <c r="H56" s="175"/>
      <c r="I56" s="176"/>
    </row>
    <row r="57" spans="1:9" x14ac:dyDescent="0.25">
      <c r="A57" s="192"/>
      <c r="B57" s="192"/>
      <c r="C57" s="192"/>
      <c r="E57" s="236" t="s">
        <v>97</v>
      </c>
      <c r="F57" s="236"/>
      <c r="G57" s="236"/>
      <c r="H57" s="256">
        <f>+H54+H55</f>
        <v>684336</v>
      </c>
      <c r="I57" s="257"/>
    </row>
    <row r="58" spans="1:9" x14ac:dyDescent="0.25">
      <c r="A58" s="192"/>
      <c r="B58" s="192"/>
      <c r="C58" s="192"/>
      <c r="E58" s="191"/>
      <c r="F58" s="191"/>
      <c r="G58" s="191"/>
      <c r="H58" s="198"/>
      <c r="I58" s="199"/>
    </row>
    <row r="60" spans="1:9" x14ac:dyDescent="0.25">
      <c r="C60" s="193" t="s">
        <v>58</v>
      </c>
    </row>
    <row r="62" spans="1:9" x14ac:dyDescent="0.25">
      <c r="B62" s="177" t="s">
        <v>59</v>
      </c>
      <c r="C62" s="192">
        <f>+C49</f>
        <v>7</v>
      </c>
      <c r="D62" s="196" t="s">
        <v>18</v>
      </c>
      <c r="E62" s="5">
        <f>+C51</f>
        <v>83</v>
      </c>
    </row>
    <row r="63" spans="1:9" ht="29.25" x14ac:dyDescent="0.25">
      <c r="B63" s="192"/>
      <c r="C63" s="192"/>
      <c r="D63" s="194" t="s">
        <v>171</v>
      </c>
      <c r="E63" s="5">
        <f>+C52</f>
        <v>216</v>
      </c>
    </row>
  </sheetData>
  <mergeCells count="85">
    <mergeCell ref="H54:I54"/>
    <mergeCell ref="A52:B53"/>
    <mergeCell ref="H55:I55"/>
    <mergeCell ref="A54:B54"/>
    <mergeCell ref="E57:G57"/>
    <mergeCell ref="H57:I57"/>
    <mergeCell ref="B47:C47"/>
    <mergeCell ref="A49:B49"/>
    <mergeCell ref="E54:G54"/>
    <mergeCell ref="B24:E24"/>
    <mergeCell ref="A25:G25"/>
    <mergeCell ref="A26:G26"/>
    <mergeCell ref="A27:C27"/>
    <mergeCell ref="A28:A30"/>
    <mergeCell ref="B28:C28"/>
    <mergeCell ref="D28:D30"/>
    <mergeCell ref="E28:E30"/>
    <mergeCell ref="B29:B30"/>
    <mergeCell ref="C29:C30"/>
    <mergeCell ref="B33:E33"/>
    <mergeCell ref="A34:G34"/>
    <mergeCell ref="A35:G35"/>
    <mergeCell ref="J26:K26"/>
    <mergeCell ref="G20:G22"/>
    <mergeCell ref="H20:I20"/>
    <mergeCell ref="J20:J22"/>
    <mergeCell ref="K20:K22"/>
    <mergeCell ref="B21:B22"/>
    <mergeCell ref="C21:C22"/>
    <mergeCell ref="H21:H22"/>
    <mergeCell ref="I21:I22"/>
    <mergeCell ref="F10:F12"/>
    <mergeCell ref="A19:C19"/>
    <mergeCell ref="A20:A22"/>
    <mergeCell ref="B20:C20"/>
    <mergeCell ref="D20:D22"/>
    <mergeCell ref="E20:E22"/>
    <mergeCell ref="F20:F22"/>
    <mergeCell ref="B15:E15"/>
    <mergeCell ref="A16:G16"/>
    <mergeCell ref="A17:G17"/>
    <mergeCell ref="B11:B12"/>
    <mergeCell ref="C11:C12"/>
    <mergeCell ref="A10:A12"/>
    <mergeCell ref="B10:C10"/>
    <mergeCell ref="D10:D12"/>
    <mergeCell ref="E10:E12"/>
    <mergeCell ref="A2:K2"/>
    <mergeCell ref="A3:K3"/>
    <mergeCell ref="A6:K6"/>
    <mergeCell ref="A7:I7"/>
    <mergeCell ref="A9:C9"/>
    <mergeCell ref="J17:K17"/>
    <mergeCell ref="G10:G12"/>
    <mergeCell ref="H10:I10"/>
    <mergeCell ref="J10:J12"/>
    <mergeCell ref="K10:K12"/>
    <mergeCell ref="H11:H12"/>
    <mergeCell ref="I11:I12"/>
    <mergeCell ref="J35:K35"/>
    <mergeCell ref="F28:F30"/>
    <mergeCell ref="G28:G30"/>
    <mergeCell ref="H28:I28"/>
    <mergeCell ref="J28:J30"/>
    <mergeCell ref="K28:K30"/>
    <mergeCell ref="H29:H30"/>
    <mergeCell ref="I29:I30"/>
    <mergeCell ref="A37:C37"/>
    <mergeCell ref="A38:A40"/>
    <mergeCell ref="B38:C38"/>
    <mergeCell ref="D38:D40"/>
    <mergeCell ref="E38:E40"/>
    <mergeCell ref="B39:B40"/>
    <mergeCell ref="C39:C40"/>
    <mergeCell ref="B43:E43"/>
    <mergeCell ref="A44:G44"/>
    <mergeCell ref="A45:G45"/>
    <mergeCell ref="J45:K45"/>
    <mergeCell ref="F38:F40"/>
    <mergeCell ref="G38:G40"/>
    <mergeCell ref="H38:I38"/>
    <mergeCell ref="J38:J40"/>
    <mergeCell ref="K38:K40"/>
    <mergeCell ref="H39:H40"/>
    <mergeCell ref="I39:I40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ENERO</vt:lpstr>
      <vt:lpstr>FEBRERO</vt:lpstr>
      <vt:lpstr>MARZO</vt:lpstr>
      <vt:lpstr>ABRIL</vt:lpstr>
      <vt:lpstr>MAYO</vt:lpstr>
      <vt:lpstr>JUNIO</vt:lpstr>
      <vt:lpstr>JULIO</vt:lpstr>
      <vt:lpstr>ENERO!Área_de_impresión</vt:lpstr>
      <vt:lpstr>JULIO!Área_de_impresión</vt:lpstr>
      <vt:lpstr>JUNIO!Área_de_impresión</vt:lpstr>
      <vt:lpstr>ABRIL!Títulos_a_imprimir</vt:lpstr>
      <vt:lpstr>ENERO!Títulos_a_imprimir</vt:lpstr>
      <vt:lpstr>JULIO!Títulos_a_imprimir</vt:lpstr>
      <vt:lpstr>JUNIO!Títulos_a_imprimir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2019-07-31T14:49:12Z</cp:lastPrinted>
  <dcterms:created xsi:type="dcterms:W3CDTF">2015-11-30T18:04:44Z</dcterms:created>
  <dcterms:modified xsi:type="dcterms:W3CDTF">2019-07-31T16:29:12Z</dcterms:modified>
</cp:coreProperties>
</file>