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19 CARMEN\PARA JULIA TRANSPARENCIA\DICIEMBRE\"/>
    </mc:Choice>
  </mc:AlternateContent>
  <xr:revisionPtr revIDLastSave="0" documentId="13_ncr:1_{772CF460-55D9-4A8B-89D7-54FEDBBCB73F}" xr6:coauthVersionLast="45" xr6:coauthVersionMax="45" xr10:uidLastSave="{00000000-0000-0000-0000-000000000000}"/>
  <bookViews>
    <workbookView xWindow="23625" yWindow="630" windowWidth="20880" windowHeight="14130" tabRatio="855" firstSheet="4" activeTab="11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EMBRE" sheetId="25" r:id="rId12"/>
    <sheet name="DEPARTAMENTO" sheetId="24" r:id="rId13"/>
  </sheets>
  <definedNames>
    <definedName name="_xlnm.Print_Area" localSheetId="0">ENERO!$A$1:$K$58</definedName>
    <definedName name="_xlnm.Print_Area" localSheetId="6">JULIO!$A$1:$K$77</definedName>
    <definedName name="_xlnm.Print_Area" localSheetId="5">JUNIO!$A$1:$K$81</definedName>
    <definedName name="_xlnm.Print_Area" localSheetId="10">NOVIEMBRE!$A$1:$K$98</definedName>
    <definedName name="_xlnm.Print_Area" localSheetId="9">OCTUBRE!$A$1:$K$79</definedName>
    <definedName name="_xlnm.Print_Area" localSheetId="8">SEPTIEMBRE!$A$51:$K$71</definedName>
    <definedName name="_xlnm.Print_Titles" localSheetId="3">ABRIL!$1:$4</definedName>
    <definedName name="_xlnm.Print_Titles" localSheetId="7">AGOSTO!$1:$6</definedName>
    <definedName name="_xlnm.Print_Titles" localSheetId="0">ENERO!$1:$4</definedName>
    <definedName name="_xlnm.Print_Titles" localSheetId="6">JULIO!$1:$7</definedName>
    <definedName name="_xlnm.Print_Titles" localSheetId="5">JUNIO!$1:$7</definedName>
    <definedName name="_xlnm.Print_Titles" localSheetId="4">MAYO!$1:$6</definedName>
    <definedName name="_xlnm.Print_Titles" localSheetId="10">NOVIEMBRE!$1:$4</definedName>
    <definedName name="_xlnm.Print_Titles" localSheetId="9">OCTUBRE!$1:$4</definedName>
    <definedName name="_xlnm.Print_Titles" localSheetId="8">SEPTIEMBRE!$1:$4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25" l="1"/>
  <c r="K23" i="25"/>
  <c r="I23" i="25" l="1"/>
  <c r="H23" i="25"/>
  <c r="C33" i="25" s="1"/>
  <c r="F23" i="25"/>
  <c r="A23" i="25"/>
  <c r="C31" i="25" s="1"/>
  <c r="C41" i="25" s="1"/>
  <c r="K24" i="25" l="1"/>
  <c r="J25" i="25" s="1"/>
  <c r="E41" i="25" l="1"/>
  <c r="C40" i="25"/>
  <c r="K12" i="25" l="1"/>
  <c r="K13" i="25" s="1"/>
  <c r="H32" i="25" s="1"/>
  <c r="J12" i="25"/>
  <c r="H30" i="25" s="1"/>
  <c r="H34" i="25" s="1"/>
  <c r="I12" i="25"/>
  <c r="H12" i="25"/>
  <c r="F12" i="25"/>
  <c r="C32" i="25" s="1"/>
  <c r="A12" i="25"/>
  <c r="C34" i="25" l="1"/>
  <c r="C36" i="25" s="1"/>
  <c r="J14" i="25"/>
  <c r="L124" i="24"/>
  <c r="L125" i="24" s="1"/>
  <c r="K124" i="24"/>
  <c r="J124" i="24"/>
  <c r="I124" i="24"/>
  <c r="G124" i="24"/>
  <c r="B124" i="24"/>
  <c r="L102" i="24"/>
  <c r="L103" i="24" s="1"/>
  <c r="K102" i="24"/>
  <c r="J102" i="24"/>
  <c r="I102" i="24"/>
  <c r="G102" i="24"/>
  <c r="B102" i="24"/>
  <c r="L82" i="24"/>
  <c r="L83" i="24" s="1"/>
  <c r="K82" i="24"/>
  <c r="J82" i="24"/>
  <c r="I82" i="24"/>
  <c r="G82" i="24"/>
  <c r="B82" i="24"/>
  <c r="J57" i="24"/>
  <c r="I57" i="24"/>
  <c r="G57" i="24"/>
  <c r="B57" i="24"/>
  <c r="L53" i="24"/>
  <c r="L57" i="24" s="1"/>
  <c r="K53" i="24"/>
  <c r="K57" i="24" s="1"/>
  <c r="J29" i="24"/>
  <c r="L29" i="24"/>
  <c r="L30" i="24" s="1"/>
  <c r="I29" i="24"/>
  <c r="G29" i="24"/>
  <c r="B29" i="24"/>
  <c r="K25" i="24"/>
  <c r="K15" i="24"/>
  <c r="I127" i="24" l="1"/>
  <c r="E40" i="25"/>
  <c r="B127" i="24"/>
  <c r="J127" i="24"/>
  <c r="G127" i="24"/>
  <c r="L127" i="24"/>
  <c r="L128" i="24" s="1"/>
  <c r="K126" i="24"/>
  <c r="K104" i="24"/>
  <c r="L58" i="24"/>
  <c r="K59" i="24" s="1"/>
  <c r="K84" i="24"/>
  <c r="K29" i="24"/>
  <c r="K16" i="23"/>
  <c r="J16" i="23"/>
  <c r="I16" i="23"/>
  <c r="H16" i="23"/>
  <c r="F16" i="23"/>
  <c r="A16" i="23"/>
  <c r="K31" i="24" l="1"/>
  <c r="K127" i="24"/>
  <c r="K129" i="24" s="1"/>
  <c r="K42" i="23"/>
  <c r="K43" i="23" s="1"/>
  <c r="J42" i="23"/>
  <c r="J43" i="23" s="1"/>
  <c r="I43" i="23"/>
  <c r="H43" i="23"/>
  <c r="F43" i="23"/>
  <c r="A43" i="23"/>
  <c r="K31" i="23"/>
  <c r="J31" i="23"/>
  <c r="I31" i="23"/>
  <c r="H31" i="23"/>
  <c r="F31" i="23"/>
  <c r="A31" i="23"/>
  <c r="K66" i="23" l="1"/>
  <c r="K67" i="23" s="1"/>
  <c r="I66" i="23"/>
  <c r="H66" i="23"/>
  <c r="F66" i="23"/>
  <c r="A66" i="23"/>
  <c r="J63" i="23"/>
  <c r="J66" i="23" s="1"/>
  <c r="K53" i="23"/>
  <c r="K54" i="23" s="1"/>
  <c r="J53" i="23"/>
  <c r="I53" i="23"/>
  <c r="H53" i="23"/>
  <c r="F53" i="23"/>
  <c r="A53" i="23"/>
  <c r="K44" i="23"/>
  <c r="K32" i="23"/>
  <c r="K17" i="23"/>
  <c r="C75" i="23" l="1"/>
  <c r="C76" i="23"/>
  <c r="E86" i="23" s="1"/>
  <c r="C74" i="23"/>
  <c r="C85" i="23" s="1"/>
  <c r="H75" i="23"/>
  <c r="C77" i="23"/>
  <c r="E85" i="23" s="1"/>
  <c r="H74" i="23"/>
  <c r="J55" i="23"/>
  <c r="J68" i="23"/>
  <c r="J45" i="23"/>
  <c r="J33" i="23"/>
  <c r="J18" i="23"/>
  <c r="A15" i="22"/>
  <c r="H15" i="22"/>
  <c r="K15" i="22"/>
  <c r="J15" i="22"/>
  <c r="I15" i="22"/>
  <c r="F15" i="22"/>
  <c r="H77" i="23" l="1"/>
  <c r="C79" i="23"/>
  <c r="K49" i="22"/>
  <c r="K50" i="22" s="1"/>
  <c r="J49" i="22"/>
  <c r="I49" i="22"/>
  <c r="H49" i="22"/>
  <c r="F49" i="22"/>
  <c r="A49" i="22"/>
  <c r="K36" i="22"/>
  <c r="K37" i="22" s="1"/>
  <c r="J36" i="22"/>
  <c r="I36" i="22"/>
  <c r="H36" i="22"/>
  <c r="F36" i="22"/>
  <c r="A36" i="22"/>
  <c r="K25" i="22"/>
  <c r="K26" i="22" s="1"/>
  <c r="J25" i="22"/>
  <c r="I25" i="22"/>
  <c r="H25" i="22"/>
  <c r="F25" i="22"/>
  <c r="C57" i="22" s="1"/>
  <c r="A25" i="22"/>
  <c r="K16" i="22"/>
  <c r="C58" i="22" l="1"/>
  <c r="C56" i="22"/>
  <c r="C67" i="22" s="1"/>
  <c r="H56" i="22"/>
  <c r="H57" i="22"/>
  <c r="E68" i="22"/>
  <c r="C59" i="22"/>
  <c r="E67" i="22" s="1"/>
  <c r="J27" i="22"/>
  <c r="J38" i="22"/>
  <c r="J17" i="22"/>
  <c r="J51" i="22"/>
  <c r="C64" i="21"/>
  <c r="H59" i="22" l="1"/>
  <c r="C61" i="22"/>
  <c r="I58" i="21"/>
  <c r="H58" i="21"/>
  <c r="F58" i="21"/>
  <c r="K24" i="21"/>
  <c r="J24" i="21"/>
  <c r="I24" i="21"/>
  <c r="H24" i="21"/>
  <c r="F24" i="21"/>
  <c r="K58" i="21"/>
  <c r="J58" i="21"/>
  <c r="A58" i="21" l="1"/>
  <c r="K59" i="21"/>
  <c r="A24" i="21"/>
  <c r="K45" i="21"/>
  <c r="K46" i="21" s="1"/>
  <c r="J45" i="21"/>
  <c r="I45" i="21"/>
  <c r="H45" i="21"/>
  <c r="F45" i="21"/>
  <c r="A45" i="21"/>
  <c r="K34" i="21"/>
  <c r="K35" i="21" s="1"/>
  <c r="J34" i="21"/>
  <c r="I34" i="21"/>
  <c r="H34" i="21"/>
  <c r="F34" i="21"/>
  <c r="A34" i="21"/>
  <c r="K25" i="21"/>
  <c r="K12" i="21"/>
  <c r="K13" i="21" s="1"/>
  <c r="J12" i="21"/>
  <c r="I12" i="21"/>
  <c r="H12" i="21"/>
  <c r="C67" i="21" s="1"/>
  <c r="F12" i="21"/>
  <c r="A12" i="21"/>
  <c r="H65" i="21" l="1"/>
  <c r="C69" i="21"/>
  <c r="E79" i="21" s="1"/>
  <c r="C66" i="21"/>
  <c r="C70" i="21"/>
  <c r="C78" i="21"/>
  <c r="H66" i="21"/>
  <c r="H68" i="21" s="1"/>
  <c r="J60" i="21"/>
  <c r="J26" i="21"/>
  <c r="J14" i="21"/>
  <c r="J36" i="21"/>
  <c r="J47" i="21"/>
  <c r="K62" i="20"/>
  <c r="J62" i="20"/>
  <c r="I62" i="20"/>
  <c r="H62" i="20"/>
  <c r="A62" i="20"/>
  <c r="F62" i="20"/>
  <c r="E78" i="21" l="1"/>
  <c r="K63" i="20"/>
  <c r="J64" i="20" l="1"/>
  <c r="K33" i="20" l="1"/>
  <c r="J33" i="20"/>
  <c r="I33" i="20"/>
  <c r="H33" i="20"/>
  <c r="F33" i="20"/>
  <c r="A33" i="20"/>
  <c r="K52" i="20" l="1"/>
  <c r="K53" i="20" s="1"/>
  <c r="J52" i="20"/>
  <c r="I52" i="20"/>
  <c r="H52" i="20"/>
  <c r="F52" i="20"/>
  <c r="A52" i="20"/>
  <c r="J54" i="20" l="1"/>
  <c r="K42" i="20"/>
  <c r="K43" i="20" s="1"/>
  <c r="J42" i="20"/>
  <c r="I42" i="20"/>
  <c r="H42" i="20"/>
  <c r="F42" i="20"/>
  <c r="A42" i="20"/>
  <c r="J44" i="20" l="1"/>
  <c r="K34" i="20"/>
  <c r="J35" i="20" l="1"/>
  <c r="K23" i="20" l="1"/>
  <c r="K24" i="20" s="1"/>
  <c r="J23" i="20"/>
  <c r="I23" i="20"/>
  <c r="H23" i="20"/>
  <c r="F23" i="20"/>
  <c r="A23" i="20"/>
  <c r="J25" i="20" l="1"/>
  <c r="K13" i="20"/>
  <c r="K14" i="20" s="1"/>
  <c r="H77" i="20" s="1"/>
  <c r="J13" i="20"/>
  <c r="I13" i="20"/>
  <c r="C74" i="20" s="1"/>
  <c r="H13" i="20"/>
  <c r="C73" i="20" s="1"/>
  <c r="F13" i="20"/>
  <c r="C72" i="20" s="1"/>
  <c r="A13" i="20"/>
  <c r="H76" i="20" l="1"/>
  <c r="H79" i="20" s="1"/>
  <c r="C70" i="20"/>
  <c r="C84" i="20" s="1"/>
  <c r="C76" i="20"/>
  <c r="E85" i="20"/>
  <c r="J15" i="20"/>
  <c r="E84" i="20" l="1"/>
  <c r="H43" i="19"/>
  <c r="I43" i="19"/>
  <c r="K43" i="19" l="1"/>
  <c r="J43" i="19"/>
  <c r="A43" i="19"/>
  <c r="F33" i="19" l="1"/>
  <c r="A33" i="19"/>
  <c r="K33" i="19"/>
  <c r="J33" i="19"/>
  <c r="I33" i="19"/>
  <c r="H33" i="19"/>
  <c r="K15" i="19" l="1"/>
  <c r="J15" i="19"/>
  <c r="I15" i="19"/>
  <c r="H15" i="19"/>
  <c r="F15" i="19"/>
  <c r="A15" i="19"/>
  <c r="F43" i="19" l="1"/>
  <c r="K44" i="19"/>
  <c r="J45" i="19" l="1"/>
  <c r="K34" i="19"/>
  <c r="J35" i="19" s="1"/>
  <c r="K24" i="19" l="1"/>
  <c r="K25" i="19" s="1"/>
  <c r="J24" i="19"/>
  <c r="H54" i="19" s="1"/>
  <c r="I24" i="19"/>
  <c r="C52" i="19" s="1"/>
  <c r="E63" i="19" s="1"/>
  <c r="H24" i="19"/>
  <c r="C51" i="19" s="1"/>
  <c r="E62" i="19" s="1"/>
  <c r="F24" i="19"/>
  <c r="C50" i="19" s="1"/>
  <c r="A24" i="19"/>
  <c r="C49" i="19" l="1"/>
  <c r="C62" i="19" s="1"/>
  <c r="C54" i="19"/>
  <c r="J26" i="19"/>
  <c r="K16" i="19"/>
  <c r="H55" i="19" s="1"/>
  <c r="H57" i="19" s="1"/>
  <c r="J17" i="19" l="1"/>
  <c r="K32" i="18" l="1"/>
  <c r="A32" i="18" l="1"/>
  <c r="I32" i="18"/>
  <c r="H32" i="18"/>
  <c r="F32" i="18"/>
  <c r="J32" i="18"/>
  <c r="C74" i="17" l="1"/>
  <c r="K19" i="18" l="1"/>
  <c r="I19" i="18"/>
  <c r="H19" i="18"/>
  <c r="F19" i="18"/>
  <c r="A19" i="18"/>
  <c r="K51" i="18"/>
  <c r="K52" i="18" s="1"/>
  <c r="J51" i="18"/>
  <c r="I51" i="18"/>
  <c r="H51" i="18"/>
  <c r="F51" i="18"/>
  <c r="A51" i="18"/>
  <c r="J53" i="18" l="1"/>
  <c r="J17" i="18"/>
  <c r="J19" i="18" s="1"/>
  <c r="K42" i="18" l="1"/>
  <c r="K43" i="18" s="1"/>
  <c r="J42" i="18"/>
  <c r="H58" i="18" s="1"/>
  <c r="I42" i="18"/>
  <c r="C59" i="18" s="1"/>
  <c r="H42" i="18"/>
  <c r="C58" i="18" s="1"/>
  <c r="F42" i="18"/>
  <c r="C57" i="18" s="1"/>
  <c r="A42" i="18"/>
  <c r="C56" i="18" s="1"/>
  <c r="C61" i="18" l="1"/>
  <c r="J44" i="18"/>
  <c r="K33" i="18" l="1"/>
  <c r="J34" i="18" l="1"/>
  <c r="K20" i="18"/>
  <c r="H59" i="18" s="1"/>
  <c r="H61" i="18" s="1"/>
  <c r="J21" i="18" l="1"/>
  <c r="A16" i="17" l="1"/>
  <c r="K16" i="17"/>
  <c r="J16" i="17"/>
  <c r="I16" i="17"/>
  <c r="H16" i="17"/>
  <c r="F16" i="17"/>
  <c r="K64" i="17" l="1"/>
  <c r="K65" i="17" s="1"/>
  <c r="J64" i="17"/>
  <c r="I64" i="17"/>
  <c r="H64" i="17"/>
  <c r="F64" i="17"/>
  <c r="A64" i="17"/>
  <c r="J66" i="17" l="1"/>
  <c r="K55" i="17" l="1"/>
  <c r="K56" i="17" s="1"/>
  <c r="J55" i="17"/>
  <c r="I55" i="17"/>
  <c r="H55" i="17"/>
  <c r="F55" i="17"/>
  <c r="A55" i="17"/>
  <c r="F35" i="17"/>
  <c r="K45" i="17"/>
  <c r="K46" i="17" s="1"/>
  <c r="J45" i="17"/>
  <c r="I45" i="17"/>
  <c r="H45" i="17"/>
  <c r="A45" i="17"/>
  <c r="F45" i="17"/>
  <c r="K35" i="17"/>
  <c r="K36" i="17" s="1"/>
  <c r="J35" i="17"/>
  <c r="I35" i="17"/>
  <c r="H35" i="17"/>
  <c r="A35" i="17"/>
  <c r="J57" i="17" l="1"/>
  <c r="J47" i="17"/>
  <c r="J37" i="17"/>
  <c r="K26" i="17" l="1"/>
  <c r="K27" i="17" s="1"/>
  <c r="J26" i="17"/>
  <c r="H73" i="17" s="1"/>
  <c r="I26" i="17"/>
  <c r="H26" i="17"/>
  <c r="F26" i="17"/>
  <c r="C76" i="17" s="1"/>
  <c r="A26" i="17"/>
  <c r="C69" i="17" s="1"/>
  <c r="C71" i="17" l="1"/>
  <c r="E79" i="17" s="1"/>
  <c r="C70" i="17"/>
  <c r="C75" i="17" s="1"/>
  <c r="J28" i="17"/>
  <c r="K17" i="17"/>
  <c r="H74" i="17" s="1"/>
  <c r="E78" i="17" l="1"/>
  <c r="H75" i="17"/>
  <c r="J73" i="17" s="1"/>
  <c r="J18" i="17"/>
  <c r="A44" i="16"/>
  <c r="K44" i="16"/>
  <c r="J44" i="16"/>
  <c r="I44" i="16"/>
  <c r="H44" i="16"/>
  <c r="J74" i="17" l="1"/>
  <c r="C64" i="16"/>
  <c r="K45" i="16"/>
  <c r="F44" i="16"/>
  <c r="J46" i="16" l="1"/>
  <c r="K34" i="16" l="1"/>
  <c r="K35" i="16" s="1"/>
  <c r="J34" i="16"/>
  <c r="I34" i="16"/>
  <c r="H34" i="16"/>
  <c r="F34" i="16"/>
  <c r="A34" i="16"/>
  <c r="J36" i="16" l="1"/>
  <c r="K13" i="16"/>
  <c r="J13" i="16"/>
  <c r="I13" i="16"/>
  <c r="H13" i="16"/>
  <c r="F13" i="16"/>
  <c r="A13" i="16"/>
  <c r="K23" i="16" l="1"/>
  <c r="J23" i="16"/>
  <c r="H54" i="16" s="1"/>
  <c r="I23" i="16"/>
  <c r="C55" i="16" s="1"/>
  <c r="E65" i="16" s="1"/>
  <c r="H23" i="16"/>
  <c r="C54" i="16" s="1"/>
  <c r="A23" i="16"/>
  <c r="F23" i="16"/>
  <c r="C53" i="16" s="1"/>
  <c r="E64" i="16" l="1"/>
  <c r="C57" i="16"/>
  <c r="K24" i="16"/>
  <c r="J25" i="16" s="1"/>
  <c r="K14" i="16" l="1"/>
  <c r="J15" i="16" l="1"/>
  <c r="H55" i="16"/>
  <c r="K11" i="15"/>
  <c r="K12" i="15" s="1"/>
  <c r="H17" i="15" s="1"/>
  <c r="J11" i="15"/>
  <c r="H16" i="15" s="1"/>
  <c r="I11" i="15"/>
  <c r="H11" i="15"/>
  <c r="F11" i="15"/>
  <c r="A11" i="15"/>
  <c r="H57" i="16" l="1"/>
  <c r="J54" i="16" s="1"/>
  <c r="H20" i="15"/>
  <c r="J17" i="15" s="1"/>
  <c r="C22" i="15"/>
  <c r="J12" i="15"/>
  <c r="J13" i="15" s="1"/>
  <c r="J13" i="1"/>
  <c r="K13" i="1"/>
  <c r="M12" i="1" s="1"/>
  <c r="J55" i="16" l="1"/>
  <c r="M14" i="1"/>
  <c r="J16" i="15"/>
  <c r="I13" i="1"/>
  <c r="H13" i="1"/>
  <c r="K24" i="1" l="1"/>
  <c r="J24" i="1"/>
  <c r="G32" i="1" s="1"/>
  <c r="I24" i="1"/>
  <c r="H24" i="1"/>
  <c r="F24" i="1"/>
  <c r="F13" i="1"/>
  <c r="A24" i="1" l="1"/>
  <c r="A13" i="1"/>
  <c r="K25" i="1" l="1"/>
  <c r="J26" i="1" s="1"/>
  <c r="C36" i="1"/>
  <c r="C37" i="1"/>
  <c r="K14" i="1"/>
  <c r="J15" i="1" s="1"/>
  <c r="G33" i="1" l="1"/>
  <c r="C38" i="1"/>
  <c r="C39" i="1" s="1"/>
  <c r="L33" i="1"/>
  <c r="G37" i="1" l="1"/>
  <c r="I32" i="1" s="1"/>
  <c r="I33" i="1" l="1"/>
  <c r="C72" i="17"/>
</calcChain>
</file>

<file path=xl/sharedStrings.xml><?xml version="1.0" encoding="utf-8"?>
<sst xmlns="http://schemas.openxmlformats.org/spreadsheetml/2006/main" count="1998" uniqueCount="346">
  <si>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</si>
  <si>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</si>
  <si>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</si>
  <si>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</si>
  <si>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</si>
  <si>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</si>
  <si>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</si>
  <si>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Socializaciones: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</si>
  <si>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</si>
  <si>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</si>
  <si>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</si>
  <si>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</si>
  <si>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</si>
  <si>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Cursos-Talleres:</t>
  </si>
  <si>
    <t>DIVISIÓN PLANIFICACIÓN  Y  DESARROLLO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</si>
  <si>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</si>
  <si>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</si>
  <si>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</si>
  <si>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</si>
  <si>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</si>
  <si>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</si>
  <si>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</si>
  <si>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</si>
  <si>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Conferencias:</t>
  </si>
  <si>
    <t>Horas:</t>
  </si>
  <si>
    <t>Costo Total</t>
  </si>
  <si>
    <t>CANT. HORAS</t>
  </si>
  <si>
    <t>Productores</t>
  </si>
  <si>
    <t xml:space="preserve">                       GRÁFICOS</t>
  </si>
  <si>
    <t xml:space="preserve">TOTAL </t>
  </si>
  <si>
    <t>EJECUCIÓN  DE CAPACITACIÓN AGROPECUARIA  ENERO  2019</t>
  </si>
  <si>
    <t>Costo Logístico erogado:</t>
  </si>
  <si>
    <t>Costo Facilitadores erogado:</t>
  </si>
  <si>
    <t>EJECUCIÓN  DE CAPACITACIÓN AGROPECUARIA  FEBRERO  2019</t>
  </si>
  <si>
    <t>EJECUCIÓN  DE CAPACITACIÓN AGROPECUARIA  MARZO  2019</t>
  </si>
  <si>
    <t>EJECUCIÓN  DE CAPACITACIÓN AGROPECUARIA  ABRIL  2019</t>
  </si>
  <si>
    <t>EJECUCIÓN  DE CAPACITACIÓN AGROPECUARIA  MAYO  2019</t>
  </si>
  <si>
    <t>Transferencia de Tecnologías en Habichuelas</t>
  </si>
  <si>
    <t>José Nova y Marcos Justo</t>
  </si>
  <si>
    <t xml:space="preserve"> 14 y 15 de Enero</t>
  </si>
  <si>
    <t>San Francisco de Macorís</t>
  </si>
  <si>
    <t>La Vega</t>
  </si>
  <si>
    <t>Transferencias</t>
  </si>
  <si>
    <t>César Montero y Bienvenido Carvajal</t>
  </si>
  <si>
    <t xml:space="preserve"> 24 y 25 de Enero</t>
  </si>
  <si>
    <t>San Juan de la Maguana</t>
  </si>
  <si>
    <t>PRODUCCIÓN  ANIMAL</t>
  </si>
  <si>
    <t>ACTIVIDAD</t>
  </si>
  <si>
    <t>Graciela Godoy, Víctor Landa, Julio Nin y Ana Mateo.</t>
  </si>
  <si>
    <t>Víctor Landa, Julio Nin y Ana Mateo.</t>
  </si>
  <si>
    <t xml:space="preserve"> Víctor Landa, Julio Nin y Ana Mateo.</t>
  </si>
  <si>
    <t>Productores beneficiados:</t>
  </si>
  <si>
    <t xml:space="preserve"> 16 y 17 de Enero</t>
  </si>
  <si>
    <t xml:space="preserve">Nota:  En este mes no se realizaron ni capacitaciones ni transferencias. Los encargados de los departamentos tecnicos de la institucion estuvieron coordinando con el Departamento de Extensión y Capacitación del Ministerio de Agricultura la implementacion de estas actividades. 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</si>
  <si>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</si>
  <si>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Marzo 26 al 28</t>
  </si>
  <si>
    <t>Apolinar Perdomo, Neyba.</t>
  </si>
  <si>
    <t>GRÁFICOS</t>
  </si>
  <si>
    <t>Transferencias:</t>
  </si>
  <si>
    <t>DEPARTAMENTO DE PLANIFICACIÓN  Y  DESARROLLO</t>
  </si>
  <si>
    <t>AGRICULTURA COMPETITIVA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</si>
  <si>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PIÑA</t>
    </r>
  </si>
  <si>
    <t>Henry Guerrero y Maldané Cuello</t>
  </si>
  <si>
    <t>3 al 5 de Abril</t>
  </si>
  <si>
    <t>Monte Plata</t>
  </si>
  <si>
    <t>Roberto Guerrero, Eli Marcela Castillo y Pilar Emilio Ramírez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</si>
  <si>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</si>
  <si>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</si>
  <si>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Rosa, Arsenio Santos, Salomón Sosa, Cándida Batista.</t>
  </si>
  <si>
    <t>José Cepeda</t>
  </si>
  <si>
    <t>4 al 6 de Abril</t>
  </si>
  <si>
    <t>Salcedo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</si>
  <si>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</si>
  <si>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Jorge Soto, Olga Peralta, Frank Roque, Daniel Jiménez, Juan Pérez, William Báez, Jocelin Cuevas y Ramón Jiménez</t>
  </si>
  <si>
    <t>8 al 12 de Abril</t>
  </si>
  <si>
    <t>Jarabacoa</t>
  </si>
  <si>
    <t>Total Beneficiarios:</t>
  </si>
  <si>
    <t>23 al 25 de Abril</t>
  </si>
  <si>
    <t>Orlando Rodríguez, José Luís González y Francisco Almánzar</t>
  </si>
  <si>
    <t>PRODUCCIÓN ANIMAL</t>
  </si>
  <si>
    <t>Abril 10 al 12</t>
  </si>
  <si>
    <t>Cándida Batista, Salomón Sosa y Juan Arthur</t>
  </si>
  <si>
    <t>Ramón Hernández y Juan Valdez</t>
  </si>
  <si>
    <t>Abril 24 al 26</t>
  </si>
  <si>
    <t>Dajabón</t>
  </si>
  <si>
    <t>Paraíso, Barahona</t>
  </si>
  <si>
    <t>PRODUCTORES LÍDERES</t>
  </si>
  <si>
    <t>Productores Líderes beneficiados:</t>
  </si>
  <si>
    <t>Cantidad de Horas:</t>
  </si>
  <si>
    <t xml:space="preserve">Marisol Ventura, José Francisco de la Cruz y Orlando Rodríguez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</si>
  <si>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YUCA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</si>
  <si>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PITAHAYA</t>
    </r>
  </si>
  <si>
    <t>El Cercado, San Juan</t>
  </si>
  <si>
    <t xml:space="preserve">Abril 27 al 29 </t>
  </si>
  <si>
    <t>Víctor Payano y Eymi De Jesús</t>
  </si>
  <si>
    <t>Cándida Batista, Salomón Sosa y Jorge Catano</t>
  </si>
  <si>
    <r>
      <rPr>
        <sz val="11"/>
        <color theme="1"/>
        <rFont val="Cambria"/>
        <family val="1"/>
        <scheme val="major"/>
      </rPr>
      <t xml:space="preserve">                      </t>
    </r>
    <r>
      <rPr>
        <b/>
        <sz val="11"/>
        <color theme="1"/>
        <rFont val="Cambria"/>
        <family val="1"/>
        <scheme val="major"/>
      </rPr>
      <t>Costo Total:</t>
    </r>
  </si>
  <si>
    <t xml:space="preserve">                 GRÁFICOS</t>
  </si>
  <si>
    <t>CAPACITACIÓN Y DIFUSIÓN DE TECNOLOGÍAS</t>
  </si>
  <si>
    <t xml:space="preserve">Abril 3 al 5  </t>
  </si>
  <si>
    <t>DEPARTAMENTO PLANIFICACIÓN  Y  DESARROLLO</t>
  </si>
  <si>
    <t>Mayo 1 al 3</t>
  </si>
  <si>
    <t>Hato Mayor</t>
  </si>
  <si>
    <t>Mayo 8 al 10</t>
  </si>
  <si>
    <t>Higüey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</si>
  <si>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 xml:space="preserve">PITAHAYA </t>
    </r>
  </si>
  <si>
    <t>Juan Arthur, Luís Matos y Rafael Chávez</t>
  </si>
  <si>
    <t>Ramón Jiménez, Eduardo López, Vinicio Escarramán y José Hernández</t>
  </si>
  <si>
    <t xml:space="preserve">Mayo 17 al 19 </t>
  </si>
  <si>
    <t>Mayo 22 al 24</t>
  </si>
  <si>
    <t>Rafael Chávez, Luís Matos, Andrés Peralta</t>
  </si>
  <si>
    <t>Santiago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</si>
  <si>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PITAHAYA</t>
    </r>
  </si>
  <si>
    <t>Mayo 23 y 24</t>
  </si>
  <si>
    <t>Orlando Rodríguez, José Luís Gonzales</t>
  </si>
  <si>
    <t>Victor Payano y Eymi De Jesus</t>
  </si>
  <si>
    <t xml:space="preserve">Mayo 8 al  10 </t>
  </si>
  <si>
    <t>Bohechío, San Juan</t>
  </si>
  <si>
    <t>Mella, Independencia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</si>
  <si>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PITAHAYA</t>
    </r>
  </si>
  <si>
    <t>Neyba, Bahoruco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</si>
  <si>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AGUACATE</t>
    </r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</si>
  <si>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VEGETALES ORIENTALES  </t>
    </r>
  </si>
  <si>
    <t>Charla "Hacia Modelos de Agricultura de Precisión Apropiados a República Dominicana"</t>
  </si>
  <si>
    <t>Juan Chávez</t>
  </si>
  <si>
    <t>Instituto Agrario Dominicano, Santo Domingo</t>
  </si>
  <si>
    <t xml:space="preserve"> Mayo 28</t>
  </si>
  <si>
    <t xml:space="preserve"> ---</t>
  </si>
  <si>
    <t>Charlas:</t>
  </si>
  <si>
    <t>Charlas</t>
  </si>
  <si>
    <t>Mayo 29 al 31</t>
  </si>
  <si>
    <t>Alejandro Núñez,  Nelsida Martínez, Domingo Francisco</t>
  </si>
  <si>
    <t>El Botado, El Seibo</t>
  </si>
  <si>
    <t>Productores Líderes</t>
  </si>
  <si>
    <t xml:space="preserve">                                                       GRÁFICOS</t>
  </si>
  <si>
    <t>Junio 7 al 9</t>
  </si>
  <si>
    <t>Junio 14 al 16</t>
  </si>
  <si>
    <t>San Pedro de Macorís</t>
  </si>
  <si>
    <t>PRODUCTO-RES LÍDERES</t>
  </si>
  <si>
    <t>San José de Ocoa</t>
  </si>
  <si>
    <t>Julio Nin y Ana Mateo</t>
  </si>
  <si>
    <r>
      <t xml:space="preserve">Transferencia Tecnológica y Asistencia Técnica para la innovación en cultivos en  </t>
    </r>
    <r>
      <rPr>
        <b/>
        <sz val="11"/>
        <rFont val="Cambria"/>
        <family val="1"/>
      </rPr>
      <t>INVERNADEROS</t>
    </r>
  </si>
  <si>
    <t>Junio 10 al 14</t>
  </si>
  <si>
    <r>
      <t xml:space="preserve">Transferencia Tecnológica y Asistencia Técnica para la innovación en el cultivo de  </t>
    </r>
    <r>
      <rPr>
        <b/>
        <sz val="11"/>
        <rFont val="Cambria"/>
        <family val="1"/>
      </rPr>
      <t>PITAHAYA</t>
    </r>
  </si>
  <si>
    <t>O. Peralta,J. Soto, F. Roque, J. Luciano, J. Cuevas, Ramón Jiménez, V. Escarramán.</t>
  </si>
  <si>
    <t>Junio 12 al 14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</si>
  <si>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YUCA</t>
    </r>
  </si>
  <si>
    <t>Junio 19 al 21</t>
  </si>
  <si>
    <t>Los Montones, San José de las Matas</t>
  </si>
  <si>
    <t>Junio 24 al 27</t>
  </si>
  <si>
    <t>Junio 25 al 28</t>
  </si>
  <si>
    <t>Sabaneta, La Vega</t>
  </si>
  <si>
    <t>Villa Altagracia</t>
  </si>
  <si>
    <t>Juan Arthur, Luís Matos, Rafael Chávez</t>
  </si>
  <si>
    <t>Alejandro María, Nélsida Martínez, Domíngo Francisco</t>
  </si>
  <si>
    <t>Sixto Bisonó, José Rosa, Arsenio Santos</t>
  </si>
  <si>
    <t>Participantes charlas</t>
  </si>
  <si>
    <t xml:space="preserve">Productores Líderes </t>
  </si>
  <si>
    <t>Técnicos beneficiados</t>
  </si>
  <si>
    <t>Total Benef. Transf.</t>
  </si>
  <si>
    <t>Total Beneficiarios Trans. y Charlas</t>
  </si>
  <si>
    <t>Luís Garrido Hansen, Marie-Helena Kestemont, Edgar Roberto Mota Maldonado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</si>
  <si>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</si>
  <si>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Henry Gerrero y José A. Nova</t>
  </si>
  <si>
    <t xml:space="preserve">Junio 20 y 21 </t>
  </si>
  <si>
    <t>Bani</t>
  </si>
  <si>
    <t>Junio 18 y 19</t>
  </si>
  <si>
    <t>Víctor Galán</t>
  </si>
  <si>
    <t>Junio 25 al 27</t>
  </si>
  <si>
    <t>Productores líderes</t>
  </si>
  <si>
    <t>EJECUCIÓN  DE CAPACITACIÓN AGROPECUARIA  JULIO  2019</t>
  </si>
  <si>
    <t>Elías Piña</t>
  </si>
  <si>
    <t>Julio 3 al 5</t>
  </si>
  <si>
    <t>Juan Arthur</t>
  </si>
  <si>
    <t>Julio 12 y 13</t>
  </si>
  <si>
    <t>Tamboril, Santiago</t>
  </si>
  <si>
    <t>Las Cabuyas, La Vega</t>
  </si>
  <si>
    <t>Julio 16 al 19</t>
  </si>
  <si>
    <t>Julio 23 al 26</t>
  </si>
  <si>
    <t>Jima, La Vega</t>
  </si>
  <si>
    <t>Juan Arthur, José Pío Oviedo y Salomón Sosa.</t>
  </si>
  <si>
    <t>Gira técnica a parcela de validación en  Pitahaya</t>
  </si>
  <si>
    <t xml:space="preserve"> Julio 18</t>
  </si>
  <si>
    <t>Galván, Bahoruco.</t>
  </si>
  <si>
    <t>Barahona</t>
  </si>
  <si>
    <t>Julio 25 al 27</t>
  </si>
  <si>
    <t xml:space="preserve">   </t>
  </si>
  <si>
    <r>
      <t xml:space="preserve">Transferencia Tecnológica y Asistencia Técnica  en la elaboración, uso y aplicación de insumos orgánicos en el cultivo de </t>
    </r>
    <r>
      <rPr>
        <b/>
        <sz val="11"/>
        <rFont val="Cambria"/>
        <family val="1"/>
        <scheme val="major"/>
      </rPr>
      <t>PITAHAYA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</si>
  <si>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CAFÉ</t>
    </r>
  </si>
  <si>
    <t>Julio 22 al 26</t>
  </si>
  <si>
    <t>Padre Las Casas</t>
  </si>
  <si>
    <t>B. Toral, L. Féliz, J. Romero, F. Olivares, F. Luciano y A. Arsila</t>
  </si>
  <si>
    <t>José Rosa</t>
  </si>
  <si>
    <t>Agosto 6 al 9</t>
  </si>
  <si>
    <t>Los Guayos, La Vega</t>
  </si>
  <si>
    <t>EJECUCIÓN  DE CAPACITACIÓN AGROPECUARIA  AGOSTO 2019</t>
  </si>
  <si>
    <r>
      <t xml:space="preserve">Transferencia Tecnológica y Asistencia Técnica  en la elaboración, uso y aplicación de insumos orgánicos en el cultivo de </t>
    </r>
    <r>
      <rPr>
        <b/>
        <sz val="11"/>
        <rFont val="Cambria"/>
        <family val="1"/>
        <scheme val="major"/>
      </rPr>
      <t>MUSÁCEAS</t>
    </r>
  </si>
  <si>
    <t>Juan A. Taveras y William Báez</t>
  </si>
  <si>
    <t>Agosto 9 y 10</t>
  </si>
  <si>
    <t>Moca</t>
  </si>
  <si>
    <t>Arroyo Loro, San Juan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</si>
  <si>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GUANDUL </t>
    </r>
  </si>
  <si>
    <t>Agosto 2 al 4 y 9 al 11</t>
  </si>
  <si>
    <t>Batey 4, Neyba</t>
  </si>
  <si>
    <t>Atiles Peguero, José Luís Bueno y Marcos Espino</t>
  </si>
  <si>
    <r>
      <t xml:space="preserve">Transferencia Tecnológica y Asistencia Técnica para la innovación en Producción Sostenible de </t>
    </r>
    <r>
      <rPr>
        <b/>
        <sz val="11"/>
        <rFont val="Cambria"/>
        <family val="1"/>
        <scheme val="major"/>
      </rPr>
      <t>Ovinos y Caprinos</t>
    </r>
  </si>
  <si>
    <t>Ruly Nin y Atiles Peguero</t>
  </si>
  <si>
    <t>Agosto 13 al 15</t>
  </si>
  <si>
    <t>Julio Nin,  Juan Cedano</t>
  </si>
  <si>
    <t>Carlos Sanquintín</t>
  </si>
  <si>
    <t xml:space="preserve"> Agosto 21</t>
  </si>
  <si>
    <t>Agosto 23 y 24</t>
  </si>
  <si>
    <t>Agosto 5 al 9</t>
  </si>
  <si>
    <t>Padre Las Casas, Azua</t>
  </si>
  <si>
    <t>Agosto 15 al 17</t>
  </si>
  <si>
    <t>Pedro Brand</t>
  </si>
  <si>
    <t>Juan Arthur, Salomón Sosa y Cándida Batista</t>
  </si>
  <si>
    <r>
      <rPr>
        <b/>
        <sz val="11"/>
        <rFont val="Cambria"/>
        <family val="1"/>
        <scheme val="major"/>
      </rPr>
      <t>Charla</t>
    </r>
    <r>
      <rPr>
        <sz val="11"/>
        <rFont val="Cambria"/>
        <family val="1"/>
        <scheme val="major"/>
      </rPr>
      <t xml:space="preserve"> "Buenas Prácticas Agrícolas Orientadas al Uso Seguro de Plaguicidas"</t>
    </r>
  </si>
  <si>
    <t>Victor Payano y Eymi De Jesús</t>
  </si>
  <si>
    <t>56 técnicos beneficiados con esta charla</t>
  </si>
  <si>
    <t xml:space="preserve">Charlas: </t>
  </si>
  <si>
    <t>MEDIO AMBIENTE Y RECURSOS NATURALES</t>
  </si>
  <si>
    <t>Marcos Justo</t>
  </si>
  <si>
    <t>Agosto 19 al 23</t>
  </si>
  <si>
    <t>Centro La Salle, Jarabacoa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</si>
  <si>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>Producción de Alimentos para Pequeños Rumiantes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</si>
  <si>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CHINOLA</t>
    </r>
  </si>
  <si>
    <t>Olga Peralta, Jorge Soto, Frank Roque, Ramón Jiménez, Juan Pérez, Jocelyn Cuevas</t>
  </si>
  <si>
    <t>Sixto Bisonó</t>
  </si>
  <si>
    <t>Cumayasa, La Romana</t>
  </si>
  <si>
    <t>EJECUCIÓN  DE CAPACITACIÓN AGROPECUARIA  SEPTIEMBRE 2019</t>
  </si>
  <si>
    <t xml:space="preserve"> Septiembre 14</t>
  </si>
  <si>
    <t>Peralta, Azua</t>
  </si>
  <si>
    <t>Septiembre 16 al 20</t>
  </si>
  <si>
    <t xml:space="preserve"> Septiembre  5 y 6</t>
  </si>
  <si>
    <t>Septiembre 10 al 12</t>
  </si>
  <si>
    <t>Los Hidalgos, Puerto Plata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</si>
  <si>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LIMÓN</t>
    </r>
  </si>
  <si>
    <t>Sabana Grande de Boyá, Monte Plata</t>
  </si>
  <si>
    <t>Septiembre 18 al 20</t>
  </si>
  <si>
    <t>Bonao</t>
  </si>
  <si>
    <t>Septiembre 12 y 19</t>
  </si>
  <si>
    <t xml:space="preserve"> La Vega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</si>
  <si>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>APIARIOS</t>
    </r>
  </si>
  <si>
    <t>Guayubín, Montecristi</t>
  </si>
  <si>
    <t>Septiembre 13 y 14 / 20 y 21</t>
  </si>
  <si>
    <t>Martín Canals</t>
  </si>
  <si>
    <t>Martín Frías y Salomón Sosa</t>
  </si>
  <si>
    <t xml:space="preserve">José Nova </t>
  </si>
  <si>
    <t>Septiembre 11 al 13</t>
  </si>
  <si>
    <t>Villa Trina, Moca.</t>
  </si>
  <si>
    <t>Septiembre 26 al 28</t>
  </si>
  <si>
    <t xml:space="preserve"> Septiembre 25</t>
  </si>
  <si>
    <t>Escuela Germaine Recourt, Santo Domingo, D.N.</t>
  </si>
  <si>
    <t xml:space="preserve"> Rafael Chávez</t>
  </si>
  <si>
    <t>Eli Marcella Castillo, Vinicio Escarramán y Emigdio Gómez</t>
  </si>
  <si>
    <t>Marisol Ventura y  José Fco. De la Cruz</t>
  </si>
  <si>
    <t>Bayaguana</t>
  </si>
  <si>
    <t xml:space="preserve"> Septiembre  25 al 27</t>
  </si>
  <si>
    <t xml:space="preserve">Dr. Luis Matos e Ing. Rafael Sosa. </t>
  </si>
  <si>
    <t>Sixto Bisonó y juan Arthur</t>
  </si>
  <si>
    <r>
      <t xml:space="preserve">Charla:  </t>
    </r>
    <r>
      <rPr>
        <b/>
        <sz val="11"/>
        <rFont val="Cambria"/>
        <family val="1"/>
        <scheme val="major"/>
      </rPr>
      <t>Moléculas de Agua y Acarología</t>
    </r>
  </si>
  <si>
    <t xml:space="preserve"> Dra. Cristina Gómez y Carlos Sanquintín</t>
  </si>
  <si>
    <r>
      <t xml:space="preserve">Transferencia Tecnológica y Asistencia Técnica en Sistemas de Riego en Cultivo de </t>
    </r>
    <r>
      <rPr>
        <b/>
        <sz val="11"/>
        <rFont val="Cambria"/>
        <family val="1"/>
        <scheme val="major"/>
      </rPr>
      <t>MUSÁCEAS</t>
    </r>
  </si>
  <si>
    <t xml:space="preserve"> Charla:</t>
  </si>
  <si>
    <t>Beneficiarios charla</t>
  </si>
  <si>
    <t>Septiembre 26 y 27</t>
  </si>
  <si>
    <t>Septiembre 25 y 27</t>
  </si>
  <si>
    <r>
      <t xml:space="preserve">Transferencia Tecnológica y Asistencia Técnica en Sistemas de Riego en Cultivo de </t>
    </r>
    <r>
      <rPr>
        <b/>
        <sz val="11"/>
        <rFont val="Cambria"/>
        <family val="1"/>
        <scheme val="major"/>
      </rPr>
      <t xml:space="preserve">MANGO </t>
    </r>
  </si>
  <si>
    <t>Octubre 8 al 10</t>
  </si>
  <si>
    <t>Atiles Peguero y José Luís Bueno</t>
  </si>
  <si>
    <t>Polo, Barahona</t>
  </si>
  <si>
    <t>EJECUCIÓN  DE CAPACITACIÓN AGROPECUARIA  OCTUBRE 2019</t>
  </si>
  <si>
    <t>Octubre 17,19,24 y 26</t>
  </si>
  <si>
    <t>La Romana</t>
  </si>
  <si>
    <t>Octubre 15 al 17</t>
  </si>
  <si>
    <t>Azua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</si>
  <si>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MUSÁCEAS</t>
    </r>
  </si>
  <si>
    <t>Octubre 24 al 26</t>
  </si>
  <si>
    <t>Las Matas de Farfán</t>
  </si>
  <si>
    <t>Octubre 22 al 24</t>
  </si>
  <si>
    <t>Villa González, Santiago</t>
  </si>
  <si>
    <t>Octubre 16 al 18</t>
  </si>
  <si>
    <t>Rancho Arriba, San José de Ocoa</t>
  </si>
  <si>
    <t>Olga Peralta, Jorge Soto, Frank Roque, Ramón Jiménez, Juan Pérez, Jocelyn Cuevas, Jairo Luciano y Juan Bueno</t>
  </si>
  <si>
    <t>La Leonor, Santiago Rodríguez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</si>
  <si>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Ovinos y Caprinos</t>
    </r>
  </si>
  <si>
    <r>
      <rPr>
        <sz val="11"/>
        <rFont val="Cambria"/>
        <family val="1"/>
        <scheme val="major"/>
      </rPr>
      <t xml:space="preserve">                      </t>
    </r>
    <r>
      <rPr>
        <b/>
        <sz val="11"/>
        <rFont val="Cambria"/>
        <family val="1"/>
        <scheme val="major"/>
      </rPr>
      <t>Costo Total:</t>
    </r>
  </si>
  <si>
    <t>Alejandro Núñez, Nélsida Martínez, Domingo Francisco</t>
  </si>
  <si>
    <t>Salomón Sosa y Arsenio Santos</t>
  </si>
  <si>
    <t>Sixto Bisonó y Arsenio Santos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</si>
  <si>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Alimentación de Rumiantes Menores</t>
    </r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</si>
  <si>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HABICHUELA</t>
    </r>
  </si>
  <si>
    <t>Octubre 30 a Nov. 1ro.</t>
  </si>
  <si>
    <t>San Juan</t>
  </si>
  <si>
    <t>Ana Mateo y Julio Nin</t>
  </si>
  <si>
    <t>EJECUCIÓN  DE CAPACITACIÓN AGROPECUARIA NOVIEMBRE 2019</t>
  </si>
  <si>
    <r>
      <t xml:space="preserve">Transferencia Tecnológica y Asistencia Técnica para la innovación en </t>
    </r>
    <r>
      <rPr>
        <b/>
        <sz val="11"/>
        <rFont val="Cambria"/>
        <family val="1"/>
      </rPr>
      <t>HABICHUELA</t>
    </r>
  </si>
  <si>
    <t>Noviembre 6 al 8</t>
  </si>
  <si>
    <t>Hondo Valle, Elías Piña</t>
  </si>
  <si>
    <t>Noviembre 2 y 3</t>
  </si>
  <si>
    <t>Sixto Bisonó y Yokaira García</t>
  </si>
  <si>
    <t>Cristomo Medina, Salomón Sosa y Cándida Batista</t>
  </si>
  <si>
    <t>Noviembre 5 y 6</t>
  </si>
  <si>
    <t>San Rafael del Yuma, Prov. La Altagracia</t>
  </si>
  <si>
    <t>Noviembre 13 al 15</t>
  </si>
  <si>
    <t>Noviembre 14 y 15</t>
  </si>
  <si>
    <t>La Descubierta, Neyba</t>
  </si>
  <si>
    <t>O. Peralta, J. Soto, F. Roque, R. Jiménez, J.Pérez, J. Cuevas, J. Luciano y J. Bueno</t>
  </si>
  <si>
    <t>Noviembre 7 al 9</t>
  </si>
  <si>
    <t>Sixto Bisonó y Juan Arthur</t>
  </si>
  <si>
    <t xml:space="preserve">Luis Matos y Rafael Sosa. </t>
  </si>
  <si>
    <t>William Báez, Juan  Taveras y Juan Arthur</t>
  </si>
  <si>
    <t>Noviembre 20 al 22</t>
  </si>
  <si>
    <t>Atiles Peguero, Marcos Espino y José Luís Bueno</t>
  </si>
  <si>
    <t>Noviembre 21 al 23 y 28 al 30</t>
  </si>
  <si>
    <t>Noviembre 19 al 21</t>
  </si>
  <si>
    <t>Noviembre 26 al 28</t>
  </si>
  <si>
    <t>Noviembre 27 al 29</t>
  </si>
  <si>
    <t>Rafael Leger, Cándida Batista, Julio D´Oleo</t>
  </si>
  <si>
    <t>EJECUCIÓN  DE CAPACITACIÓN AGROPECUARIA  AÑO  2019</t>
  </si>
  <si>
    <t>GENERAL</t>
  </si>
  <si>
    <t>GENERAL  CURSOS-TALLERES</t>
  </si>
  <si>
    <t>GENERAL  Legislación  ISR (10% sobre costo  facilitadores)</t>
  </si>
  <si>
    <t>A</t>
  </si>
  <si>
    <t>J</t>
  </si>
  <si>
    <t>D</t>
  </si>
  <si>
    <t>F</t>
  </si>
  <si>
    <t>L</t>
  </si>
  <si>
    <t>C</t>
  </si>
  <si>
    <t>B</t>
  </si>
  <si>
    <t>E</t>
  </si>
  <si>
    <t>G</t>
  </si>
  <si>
    <t>I</t>
  </si>
  <si>
    <t>H</t>
  </si>
  <si>
    <t>K</t>
  </si>
  <si>
    <t>M</t>
  </si>
  <si>
    <t>N</t>
  </si>
  <si>
    <t>O</t>
  </si>
  <si>
    <t>P</t>
  </si>
  <si>
    <t>EJECUCIÓN  DE CAPACITACIÓN AGROPECUARIA DICIEMBRE 2019</t>
  </si>
  <si>
    <t>Diciembre 5 al 7</t>
  </si>
  <si>
    <t>Pedernales</t>
  </si>
  <si>
    <t>Hondo Valle</t>
  </si>
  <si>
    <t xml:space="preserve">  Diciembre 12</t>
  </si>
  <si>
    <t>"Buenas Prácticas Agrícolas en el Uso Seguro de Plaguicidas"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</si>
</sst>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5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b/>
      <sz val="14"/>
      <color rgb="FF333333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b/>
      <u/>
      <sz val="11"/>
      <name val="Arial"/>
      <family val="2"/>
    </font>
    <font>
      <sz val="11"/>
      <name val="Arial"/>
      <family val="2"/>
    </font>
    <font>
      <b/>
      <sz val="13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u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95">
    <xf numFmtId="0" fontId="0" fillId="0" borderId="0" xfId="0"/>
    <xf numFmtId="0" fontId="4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8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0" fillId="0" borderId="0" xfId="0" applyNumberFormat="1"/>
    <xf numFmtId="0" fontId="2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6" fillId="2" borderId="4" xfId="0" applyFont="1" applyFill="1" applyBorder="1" applyAlignment="1">
      <alignment horizontal="center" vertical="center" wrapText="1"/>
    </xf>
    <xf numFmtId="17" fontId="26" fillId="2" borderId="4" xfId="0" applyNumberFormat="1" applyFont="1" applyFill="1" applyBorder="1" applyAlignment="1">
      <alignment horizontal="center" vertical="center" wrapText="1"/>
    </xf>
    <xf numFmtId="17" fontId="26" fillId="2" borderId="3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5" fontId="26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6" fillId="0" borderId="4" xfId="0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4" fontId="29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17" fontId="29" fillId="2" borderId="4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26" fillId="0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" fontId="29" fillId="0" borderId="4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4" fontId="27" fillId="0" borderId="4" xfId="0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9" fontId="0" fillId="0" borderId="0" xfId="2" applyFont="1"/>
    <xf numFmtId="9" fontId="0" fillId="0" borderId="0" xfId="2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4" fontId="27" fillId="0" borderId="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/>
    <xf numFmtId="0" fontId="45" fillId="0" borderId="0" xfId="0" applyFont="1"/>
    <xf numFmtId="0" fontId="46" fillId="0" borderId="0" xfId="0" applyFont="1"/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50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" fontId="26" fillId="0" borderId="0" xfId="0" applyNumberFormat="1" applyFont="1"/>
    <xf numFmtId="0" fontId="27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" fontId="27" fillId="0" borderId="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46" fillId="2" borderId="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/>
    <xf numFmtId="0" fontId="43" fillId="0" borderId="0" xfId="0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164" fontId="8" fillId="5" borderId="4" xfId="1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64" fontId="26" fillId="2" borderId="4" xfId="1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164" fontId="27" fillId="5" borderId="4" xfId="1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 wrapText="1"/>
    </xf>
    <xf numFmtId="0" fontId="42" fillId="5" borderId="4" xfId="0" applyFont="1" applyFill="1" applyBorder="1" applyAlignment="1">
      <alignment horizontal="center" vertical="center" wrapText="1"/>
    </xf>
    <xf numFmtId="4" fontId="27" fillId="5" borderId="4" xfId="0" applyNumberFormat="1" applyFont="1" applyFill="1" applyBorder="1" applyAlignment="1">
      <alignment horizontal="center" vertical="center" wrapText="1"/>
    </xf>
    <xf numFmtId="0" fontId="43" fillId="5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7" fontId="29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50" fillId="0" borderId="4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9" fontId="27" fillId="0" borderId="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12" xfId="0" applyFont="1" applyBorder="1"/>
    <xf numFmtId="0" fontId="26" fillId="0" borderId="3" xfId="0" applyFont="1" applyBorder="1"/>
    <xf numFmtId="4" fontId="27" fillId="0" borderId="12" xfId="0" applyNumberFormat="1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39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9" fontId="27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6" fillId="0" borderId="4" xfId="0" applyFont="1" applyBorder="1"/>
    <xf numFmtId="4" fontId="27" fillId="0" borderId="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9" fontId="8" fillId="5" borderId="4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/>
    <xf numFmtId="4" fontId="8" fillId="5" borderId="4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9" fontId="27" fillId="5" borderId="4" xfId="0" applyNumberFormat="1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6" fillId="5" borderId="4" xfId="0" applyFont="1" applyFill="1" applyBorder="1"/>
    <xf numFmtId="4" fontId="27" fillId="5" borderId="4" xfId="0" applyNumberFormat="1" applyFont="1" applyFill="1" applyBorder="1" applyAlignment="1">
      <alignment horizontal="center" vertical="center" wrapText="1"/>
    </xf>
    <xf numFmtId="164" fontId="8" fillId="0" borderId="4" xfId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ENERO!$B$44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8A1-49ED-9160-C4EFF5CD48A9}"/>
              </c:ext>
            </c:extLst>
          </c:dPt>
          <c:dLbls>
            <c:dLbl>
              <c:idx val="0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1-49ED-9160-C4EFF5CD48A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ENERO!$C$44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9ED-9160-C4EFF5CD48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329-4C4B-849A-26009F2EA1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329-4C4B-849A-26009F2EA1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JUNIO!$D$65:$D$66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JUNIO!$E$65:$E$66</c:f>
              <c:numCache>
                <c:formatCode>General</c:formatCode>
                <c:ptCount val="2"/>
                <c:pt idx="0">
                  <c:v>187</c:v>
                </c:pt>
                <c:pt idx="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C-4B1A-81B7-6AA06B715E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AF-4265-900E-8D31AF39FC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AF-4265-900E-8D31AF39FCE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JULIO!$D$62:$D$63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JULIO!$E$62:$E$63</c:f>
              <c:numCache>
                <c:formatCode>General</c:formatCode>
                <c:ptCount val="2"/>
                <c:pt idx="0">
                  <c:v>83</c:v>
                </c:pt>
                <c:pt idx="1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1-4E64-ACC8-BE916AD77C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JULIO!$B$62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3DE-4934-A765-1503D43113D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JULIO!$C$62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A-4AE7-8D21-FDD1C956B2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11-4D87-BC24-B6BC9D3F3A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F11-4D87-BC24-B6BC9D3F3A9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AGOSTO!$B$84:$B$85</c:f>
              <c:strCache>
                <c:ptCount val="2"/>
                <c:pt idx="0">
                  <c:v>Transferencias:</c:v>
                </c:pt>
                <c:pt idx="1">
                  <c:v>Charlas: </c:v>
                </c:pt>
              </c:strCache>
            </c:strRef>
          </c:cat>
          <c:val>
            <c:numRef>
              <c:f>AGOSTO!$C$84:$C$85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C1E-B6B4-DB61D7E3A3D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462-41BB-9348-1D0DB12974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462-41BB-9348-1D0DB129748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AGOSTO!$D$84:$D$85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AGOSTO!$E$84:$E$85</c:f>
              <c:numCache>
                <c:formatCode>General</c:formatCode>
                <c:ptCount val="2"/>
                <c:pt idx="0">
                  <c:v>109</c:v>
                </c:pt>
                <c:pt idx="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7-4626-9E60-CDDAD374B3C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SEPTIEMBRE!$B$78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prstClr val="black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C57-4520-8E45-B2A6F04BD13F}"/>
              </c:ext>
            </c:extLst>
          </c:dPt>
          <c:dLbls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SEPTIEMBRE!$C$78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A-4A6C-A061-E20BBCFD554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prstClr val="black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C24-4C90-AA22-BF29EDA1A452}"/>
              </c:ext>
            </c:extLst>
          </c:dPt>
          <c:dPt>
            <c:idx val="1"/>
            <c:bubble3D val="0"/>
            <c:spPr>
              <a:solidFill>
                <a:prstClr val="white"/>
              </a:solidFill>
              <a:ln>
                <a:solidFill>
                  <a:prstClr val="black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prstClr val="black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C24-4C90-AA22-BF29EDA1A452}"/>
              </c:ext>
            </c:extLst>
          </c:dPt>
          <c:dLbls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SEPTIEMBRE!$D$78:$D$79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SEPTIEMBRE!$E$78:$E$79</c:f>
              <c:numCache>
                <c:formatCode>General</c:formatCode>
                <c:ptCount val="2"/>
                <c:pt idx="0">
                  <c:v>203</c:v>
                </c:pt>
                <c:pt idx="1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4-4C3E-BD8F-CE284BCC50D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OCTUBRE!$B$67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978-4CD1-A760-3A1D15E30B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OCTUBRE!$C$67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B-4582-ABFC-0028480E913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1B4-4523-AD24-BE41861842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1B4-4523-AD24-BE41861842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OCTUBRE!$D$67:$D$68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OCTUBRE!$E$67:$E$68</c:f>
              <c:numCache>
                <c:formatCode>General</c:formatCode>
                <c:ptCount val="2"/>
                <c:pt idx="0">
                  <c:v>201</c:v>
                </c:pt>
                <c:pt idx="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C-4400-88ED-216B7EC7DC8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NOVIEMBRE!$B$85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873-4061-BB04-2618758FDD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NOVIEMBRE!$C$85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E-40FF-8878-84C8313B3A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ENERO!$D$44</c:f>
              <c:strCache>
                <c:ptCount val="1"/>
                <c:pt idx="0">
                  <c:v>Técnicos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1B9-4E26-B958-D182297745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Técnicos</c:v>
              </c:pt>
            </c:strLit>
          </c:cat>
          <c:val>
            <c:numRef>
              <c:f>ENERO!$E$44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F-46DA-A993-FBEECBD1A9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9A4-428B-A336-FB97B7649F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9A4-428B-A336-FB97B7649F2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NOVIEMBRE!$D$85:$D$86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NOVIEMBRE!$E$85:$E$86</c:f>
              <c:numCache>
                <c:formatCode>General</c:formatCode>
                <c:ptCount val="2"/>
                <c:pt idx="0">
                  <c:v>295</c:v>
                </c:pt>
                <c:pt idx="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D-4536-96B8-257C047E38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095-40AB-979A-7C33B214EC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095-40AB-979A-7C33B214EC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DICIEMBRE!$D$40:$D$41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DICIEMBRE!$E$40:$E$41</c:f>
              <c:numCache>
                <c:formatCode>General</c:formatCode>
                <c:ptCount val="2"/>
                <c:pt idx="0">
                  <c:v>57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5-4094-819D-89BB9B13E7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B58-4CD7-8423-34AA0FB6E2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B58-4CD7-8423-34AA0FB6E2D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DICIEMBRE!$B$40:$B$41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DICIEMBRE!$C$40:$C$41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B-498E-91DC-60B68B43EE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MARZO!$B$26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13E-4EEE-8F3A-9FEDD07A76E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1-4989-BE9C-299B3E0FFEF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E7-450E-A718-F27D4BD047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E7-450E-A718-F27D4BD0473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MARZO!$D$26:$D$27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MARZO!$E$26:$E$27</c:f>
              <c:numCache>
                <c:formatCode>General</c:formatCode>
                <c:ptCount val="2"/>
                <c:pt idx="0">
                  <c:v>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F-4830-BAC0-7A525DBE5A0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ABRIL!$B$64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5C7-4B1A-9ADC-2DB3ED9CE83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ABRIL!$C$64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A-47CA-980B-D9058D7A54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2EF-4E28-85EC-69DA11FB00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2EF-4E28-85EC-69DA11FB007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ABRIL!$D$64:$D$65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ABRIL!$E$64:$E$65</c:f>
              <c:numCache>
                <c:formatCode>General</c:formatCode>
                <c:ptCount val="2"/>
                <c:pt idx="0">
                  <c:v>124</c:v>
                </c:pt>
                <c:pt idx="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E-4F19-81F7-DEE527A44B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0D5-49C2-B5E0-BBED6B0BFF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0D5-49C2-B5E0-BBED6B0BFFA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MAYO!$B$78:$B$79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MAYO!$C$78:$C$79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C-475F-82EF-0F0C8C1F1F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7D7-4BA7-A01D-2C6F98E844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7D7-4BA7-A01D-2C6F98E844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MAYO!$D$78:$D$79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MAYO!$E$78:$E$79</c:f>
              <c:numCache>
                <c:formatCode>General</c:formatCode>
                <c:ptCount val="2"/>
                <c:pt idx="0">
                  <c:v>91</c:v>
                </c:pt>
                <c:pt idx="1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7-4223-8CF1-DDFC9D854A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JUNIO!$B$65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E52-4A5C-9AB0-0FE668FCEDF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JUNIO!$C$65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1-43E4-9C59-DB4C44DED4F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9526</xdr:colOff>
      <xdr:row>47</xdr:row>
      <xdr:rowOff>66675</xdr:rowOff>
    </xdr:from>
    <xdr:to>
      <xdr:col>2</xdr:col>
      <xdr:colOff>1571626</xdr:colOff>
      <xdr:row>57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BF4791-821D-4E36-BD79-2025AF594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47</xdr:row>
      <xdr:rowOff>76200</xdr:rowOff>
    </xdr:from>
    <xdr:to>
      <xdr:col>6</xdr:col>
      <xdr:colOff>1133475</xdr:colOff>
      <xdr:row>57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5749969-7C67-40AE-9C51-C6A12052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4C35E004-AA92-4D89-920B-67D12E82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69</xdr:row>
      <xdr:rowOff>171449</xdr:rowOff>
    </xdr:from>
    <xdr:to>
      <xdr:col>2</xdr:col>
      <xdr:colOff>1543051</xdr:colOff>
      <xdr:row>79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20FC24-97B7-4F9D-A293-711DE11450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69</xdr:row>
      <xdr:rowOff>180975</xdr:rowOff>
    </xdr:from>
    <xdr:to>
      <xdr:col>8</xdr:col>
      <xdr:colOff>180975</xdr:colOff>
      <xdr:row>78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4234AC-7526-460F-8506-21F125709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A8A6B797-9854-4270-A6E5-FBB1FB00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190499</xdr:rowOff>
    </xdr:from>
    <xdr:to>
      <xdr:col>2</xdr:col>
      <xdr:colOff>1609725</xdr:colOff>
      <xdr:row>96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990145-F57F-453B-A4E3-F857D59502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876300</xdr:colOff>
      <xdr:row>86</xdr:row>
      <xdr:rowOff>171449</xdr:rowOff>
    </xdr:from>
    <xdr:to>
      <xdr:col>8</xdr:col>
      <xdr:colOff>257175</xdr:colOff>
      <xdr:row>96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52B77B1-55BD-4F4A-8D55-95427CAC8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A80F5021-E0DA-4CCB-83DF-B68D5432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876300</xdr:colOff>
      <xdr:row>41</xdr:row>
      <xdr:rowOff>190499</xdr:rowOff>
    </xdr:from>
    <xdr:to>
      <xdr:col>8</xdr:col>
      <xdr:colOff>19050</xdr:colOff>
      <xdr:row>50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4CC6B43-E859-4D7E-A7A9-2F49E2A86A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42</xdr:row>
      <xdr:rowOff>76199</xdr:rowOff>
    </xdr:from>
    <xdr:to>
      <xdr:col>3</xdr:col>
      <xdr:colOff>28576</xdr:colOff>
      <xdr:row>50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7BB81-929F-4EED-A54F-3E9F2F05A6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0</xdr:rowOff>
    </xdr:from>
    <xdr:to>
      <xdr:col>2</xdr:col>
      <xdr:colOff>904875</xdr:colOff>
      <xdr:row>2</xdr:row>
      <xdr:rowOff>152400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C4015AB6-3512-4FA5-A383-6EE78E02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990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72EED3D9-46AB-4236-B115-BC8932B8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C8B1FB94-22BC-4897-B1C8-653292DC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27</xdr:row>
      <xdr:rowOff>161924</xdr:rowOff>
    </xdr:from>
    <xdr:to>
      <xdr:col>2</xdr:col>
      <xdr:colOff>1352551</xdr:colOff>
      <xdr:row>36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1E56BB-6563-4737-96CF-CD41CDA6A7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27</xdr:row>
      <xdr:rowOff>180975</xdr:rowOff>
    </xdr:from>
    <xdr:to>
      <xdr:col>7</xdr:col>
      <xdr:colOff>123825</xdr:colOff>
      <xdr:row>36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4C0FF5E-67D2-4C81-A101-179204AED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1019175</xdr:colOff>
      <xdr:row>4</xdr:row>
      <xdr:rowOff>152400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2C1A3D1F-1C20-4D0E-89E8-D69CA9B8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3525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66</xdr:row>
      <xdr:rowOff>95250</xdr:rowOff>
    </xdr:from>
    <xdr:to>
      <xdr:col>2</xdr:col>
      <xdr:colOff>1362075</xdr:colOff>
      <xdr:row>76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4AF792-197F-45D4-8015-1315B902D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66</xdr:row>
      <xdr:rowOff>123825</xdr:rowOff>
    </xdr:from>
    <xdr:to>
      <xdr:col>7</xdr:col>
      <xdr:colOff>123825</xdr:colOff>
      <xdr:row>76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B86EACB-9709-4739-B8A2-A4C8D430C2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E946CB-C737-42F0-BD21-04FA140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649FD115-099A-4239-B80E-510C27F8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57151</xdr:colOff>
      <xdr:row>79</xdr:row>
      <xdr:rowOff>152399</xdr:rowOff>
    </xdr:from>
    <xdr:to>
      <xdr:col>3</xdr:col>
      <xdr:colOff>371476</xdr:colOff>
      <xdr:row>89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5036C68-DCC9-41A5-8B80-E4C10663D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742951</xdr:colOff>
      <xdr:row>79</xdr:row>
      <xdr:rowOff>161925</xdr:rowOff>
    </xdr:from>
    <xdr:to>
      <xdr:col>8</xdr:col>
      <xdr:colOff>85726</xdr:colOff>
      <xdr:row>89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DE3836B-19BC-44F2-AFAF-A1678DC4BF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</xdr:col>
      <xdr:colOff>9525</xdr:colOff>
      <xdr:row>7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E0A7A33F-1886-4105-8151-FC2AA343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67</xdr:row>
      <xdr:rowOff>9524</xdr:rowOff>
    </xdr:from>
    <xdr:to>
      <xdr:col>2</xdr:col>
      <xdr:colOff>1257301</xdr:colOff>
      <xdr:row>79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013145D-A2AA-4E53-ADD4-4685D09DF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1609725</xdr:colOff>
      <xdr:row>66</xdr:row>
      <xdr:rowOff>180974</xdr:rowOff>
    </xdr:from>
    <xdr:to>
      <xdr:col>6</xdr:col>
      <xdr:colOff>571500</xdr:colOff>
      <xdr:row>79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AB35B61-7BC1-4DA0-A5B6-E682E0D843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</xdr:col>
      <xdr:colOff>9525</xdr:colOff>
      <xdr:row>7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A58E82E3-C4F6-41D2-8656-859E6830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28600"/>
          <a:ext cx="12573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742950</xdr:colOff>
      <xdr:row>65</xdr:row>
      <xdr:rowOff>0</xdr:rowOff>
    </xdr:from>
    <xdr:to>
      <xdr:col>8</xdr:col>
      <xdr:colOff>257175</xdr:colOff>
      <xdr:row>77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DA00B-5B13-4829-A42A-3F3072F8A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64</xdr:row>
      <xdr:rowOff>180974</xdr:rowOff>
    </xdr:from>
    <xdr:to>
      <xdr:col>3</xdr:col>
      <xdr:colOff>123826</xdr:colOff>
      <xdr:row>76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67AFDFD-AFDF-43F9-9CDB-4DD617A91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</xdr:col>
      <xdr:colOff>1009650</xdr:colOff>
      <xdr:row>3</xdr:row>
      <xdr:rowOff>180976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1DF6E95C-2A07-4E3C-8D75-0A50EB97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001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180974</xdr:rowOff>
    </xdr:from>
    <xdr:to>
      <xdr:col>2</xdr:col>
      <xdr:colOff>1638300</xdr:colOff>
      <xdr:row>95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862F7C5-278C-49D4-AA4B-C2F10578B4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86</xdr:row>
      <xdr:rowOff>180975</xdr:rowOff>
    </xdr:from>
    <xdr:to>
      <xdr:col>8</xdr:col>
      <xdr:colOff>114300</xdr:colOff>
      <xdr:row>96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BF284C1-F664-4CAD-8E65-8132F6B473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37A21E69-841C-495C-B7FF-3EE7D13C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938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81</xdr:row>
      <xdr:rowOff>9525</xdr:rowOff>
    </xdr:from>
    <xdr:to>
      <xdr:col>2</xdr:col>
      <xdr:colOff>1638301</xdr:colOff>
      <xdr:row>91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B1352E-8DBA-4612-983A-F8AD310F7D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81</xdr:row>
      <xdr:rowOff>0</xdr:rowOff>
    </xdr:from>
    <xdr:to>
      <xdr:col>8</xdr:col>
      <xdr:colOff>114300</xdr:colOff>
      <xdr:row>91</xdr:row>
      <xdr:rowOff>47624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5A2A017-6CBF-48DF-A998-CA04C14031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opLeftCell="A10" zoomScaleNormal="100" workbookViewId="0">
      <selection activeCell="A18" sqref="A18:K26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2" max="12" width="13.85546875" customWidth="1"/>
    <col min="14" max="14" width="13.5703125" customWidth="1"/>
  </cols>
  <sheetData>
    <row r="1" spans="1:17" x14ac:dyDescent="0.25">
      <c r="A1" s="391" t="s">
        <v>11</v>
      </c>
      <c r="B1" s="391"/>
      <c r="C1" s="391"/>
      <c r="D1" s="391"/>
      <c r="E1" s="391"/>
      <c r="F1" s="391"/>
      <c r="G1" s="391"/>
      <c r="H1" s="391"/>
      <c r="I1" s="391"/>
    </row>
    <row r="2" spans="1:17" ht="15" customHeight="1" x14ac:dyDescent="0.25">
      <c r="A2" s="391" t="s">
        <v>59</v>
      </c>
      <c r="B2" s="391"/>
      <c r="C2" s="391"/>
      <c r="D2" s="391"/>
      <c r="E2" s="391"/>
      <c r="F2" s="391"/>
      <c r="G2" s="391"/>
      <c r="H2" s="391"/>
      <c r="I2" s="391"/>
    </row>
    <row r="3" spans="1:17" ht="15" customHeight="1" x14ac:dyDescent="0.25"/>
    <row r="4" spans="1:17" ht="16.5" x14ac:dyDescent="0.25">
      <c r="A4" s="392" t="s">
        <v>30</v>
      </c>
      <c r="B4" s="392"/>
      <c r="C4" s="392"/>
      <c r="D4" s="392"/>
      <c r="E4" s="392"/>
      <c r="F4" s="392"/>
      <c r="G4" s="392"/>
      <c r="H4" s="392"/>
      <c r="I4" s="392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7" ht="15" customHeight="1" x14ac:dyDescent="0.25">
      <c r="A6" s="393" t="s">
        <v>19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7" ht="15.75" thickBot="1" x14ac:dyDescent="0.3">
      <c r="A7" s="1"/>
      <c r="B7" s="1"/>
      <c r="C7" s="1"/>
      <c r="D7" s="1"/>
      <c r="E7" s="1"/>
      <c r="F7" s="1"/>
      <c r="G7" s="1"/>
      <c r="H7" s="25"/>
      <c r="I7" s="25"/>
      <c r="J7" s="1"/>
      <c r="K7" s="1"/>
    </row>
    <row r="8" spans="1:17" ht="15.75" customHeight="1" thickBot="1" x14ac:dyDescent="0.3">
      <c r="A8" s="367" t="s">
        <v>0</v>
      </c>
      <c r="B8" s="381" t="s">
        <v>47</v>
      </c>
      <c r="C8" s="382"/>
      <c r="D8" s="383" t="s">
        <v>1</v>
      </c>
      <c r="E8" s="383" t="s">
        <v>17</v>
      </c>
      <c r="F8" s="383" t="s">
        <v>26</v>
      </c>
      <c r="G8" s="367" t="s">
        <v>2</v>
      </c>
      <c r="H8" s="370" t="s">
        <v>6</v>
      </c>
      <c r="I8" s="371"/>
      <c r="J8" s="372" t="s">
        <v>20</v>
      </c>
      <c r="K8" s="372" t="s">
        <v>21</v>
      </c>
    </row>
    <row r="9" spans="1:17" ht="15" customHeight="1" x14ac:dyDescent="0.25">
      <c r="A9" s="380"/>
      <c r="B9" s="367" t="s">
        <v>3</v>
      </c>
      <c r="C9" s="367" t="s">
        <v>4</v>
      </c>
      <c r="D9" s="384"/>
      <c r="E9" s="384"/>
      <c r="F9" s="384"/>
      <c r="G9" s="368"/>
      <c r="H9" s="394" t="s">
        <v>5</v>
      </c>
      <c r="I9" s="378" t="s">
        <v>15</v>
      </c>
      <c r="J9" s="373"/>
      <c r="K9" s="375"/>
    </row>
    <row r="10" spans="1:17" ht="15" customHeight="1" thickBot="1" x14ac:dyDescent="0.3">
      <c r="A10" s="377"/>
      <c r="B10" s="377"/>
      <c r="C10" s="377"/>
      <c r="D10" s="385"/>
      <c r="E10" s="385"/>
      <c r="F10" s="385"/>
      <c r="G10" s="369"/>
      <c r="H10" s="395"/>
      <c r="I10" s="379"/>
      <c r="J10" s="374"/>
      <c r="K10" s="376"/>
    </row>
    <row r="11" spans="1:17" ht="45.75" customHeight="1" thickBot="1" x14ac:dyDescent="0.3">
      <c r="A11" s="13">
        <v>1</v>
      </c>
      <c r="B11" s="44" t="s">
        <v>49</v>
      </c>
      <c r="C11" s="56" t="s">
        <v>37</v>
      </c>
      <c r="D11" s="55" t="s">
        <v>38</v>
      </c>
      <c r="E11" s="55" t="s">
        <v>39</v>
      </c>
      <c r="F11" s="13">
        <v>16</v>
      </c>
      <c r="G11" s="55" t="s">
        <v>40</v>
      </c>
      <c r="H11" s="26">
        <v>32</v>
      </c>
      <c r="I11" s="26">
        <v>0</v>
      </c>
      <c r="J11" s="48">
        <v>34595</v>
      </c>
      <c r="K11" s="48">
        <v>60840</v>
      </c>
      <c r="M11" t="s">
        <v>12</v>
      </c>
    </row>
    <row r="12" spans="1:17" ht="45.75" customHeight="1" thickBot="1" x14ac:dyDescent="0.3">
      <c r="A12" s="12">
        <v>1</v>
      </c>
      <c r="B12" s="44" t="s">
        <v>50</v>
      </c>
      <c r="C12" s="22" t="s">
        <v>37</v>
      </c>
      <c r="D12" s="23" t="s">
        <v>38</v>
      </c>
      <c r="E12" s="23" t="s">
        <v>52</v>
      </c>
      <c r="F12" s="12">
        <v>16</v>
      </c>
      <c r="G12" s="23" t="s">
        <v>41</v>
      </c>
      <c r="H12" s="14">
        <v>30</v>
      </c>
      <c r="I12" s="14">
        <v>0</v>
      </c>
      <c r="J12" s="49">
        <v>51920</v>
      </c>
      <c r="K12" s="49">
        <v>60840</v>
      </c>
      <c r="M12">
        <f>+K13*1.1</f>
        <v>133848</v>
      </c>
    </row>
    <row r="13" spans="1:17" ht="15.75" customHeight="1" thickBot="1" x14ac:dyDescent="0.3">
      <c r="A13" s="52">
        <f>SUM(A11:A12)</f>
        <v>2</v>
      </c>
      <c r="B13" s="360" t="s">
        <v>10</v>
      </c>
      <c r="C13" s="361"/>
      <c r="D13" s="361"/>
      <c r="E13" s="362"/>
      <c r="F13" s="22">
        <f>SUM(F11:F12)</f>
        <v>32</v>
      </c>
      <c r="G13" s="50"/>
      <c r="H13" s="22">
        <f>SUM(H11:H12)</f>
        <v>62</v>
      </c>
      <c r="I13" s="22">
        <f>SUM(I11:I12)</f>
        <v>0</v>
      </c>
      <c r="J13" s="40">
        <f>SUM(J11:J12)</f>
        <v>86515</v>
      </c>
      <c r="K13" s="40">
        <f>SUM(K11:K12)</f>
        <v>121680</v>
      </c>
      <c r="L13" s="2"/>
      <c r="M13" s="2" t="s">
        <v>12</v>
      </c>
      <c r="N13" s="17"/>
      <c r="O13" s="17"/>
      <c r="P13" s="17"/>
      <c r="Q13" s="17"/>
    </row>
    <row r="14" spans="1:17" ht="15.75" customHeight="1" thickBot="1" x14ac:dyDescent="0.3">
      <c r="A14" s="386" t="s">
        <v>9</v>
      </c>
      <c r="B14" s="387"/>
      <c r="C14" s="387"/>
      <c r="D14" s="387"/>
      <c r="E14" s="387"/>
      <c r="F14" s="387"/>
      <c r="G14" s="365"/>
      <c r="H14" s="39"/>
      <c r="I14" s="39"/>
      <c r="J14" s="40" t="s">
        <v>12</v>
      </c>
      <c r="K14" s="41">
        <f>+K13*1.1</f>
        <v>133848</v>
      </c>
      <c r="M14">
        <f>+K13*0.1</f>
        <v>12168</v>
      </c>
    </row>
    <row r="15" spans="1:17" ht="15.75" customHeight="1" thickBot="1" x14ac:dyDescent="0.3">
      <c r="A15" s="360" t="s">
        <v>29</v>
      </c>
      <c r="B15" s="388"/>
      <c r="C15" s="388"/>
      <c r="D15" s="388"/>
      <c r="E15" s="388"/>
      <c r="F15" s="388"/>
      <c r="G15" s="389"/>
      <c r="H15" s="42"/>
      <c r="I15" s="42"/>
      <c r="J15" s="364">
        <f>+K14+J13</f>
        <v>220363</v>
      </c>
      <c r="K15" s="365"/>
    </row>
    <row r="16" spans="1:17" x14ac:dyDescent="0.25">
      <c r="M16" s="58" t="s">
        <v>12</v>
      </c>
    </row>
    <row r="18" spans="1:11" x14ac:dyDescent="0.25">
      <c r="A18" s="359" t="s">
        <v>46</v>
      </c>
      <c r="B18" s="390"/>
      <c r="C18" s="390"/>
      <c r="D18" s="8"/>
      <c r="E18" s="8"/>
      <c r="F18" s="8"/>
      <c r="G18" s="8"/>
      <c r="H18" s="29"/>
      <c r="I18" s="29"/>
      <c r="J18" s="30"/>
      <c r="K18" s="31"/>
    </row>
    <row r="19" spans="1:11" ht="15.75" thickBot="1" x14ac:dyDescent="0.3">
      <c r="A19" s="21"/>
      <c r="B19" s="38"/>
      <c r="C19" s="38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367" t="s">
        <v>0</v>
      </c>
      <c r="B20" s="381" t="s">
        <v>47</v>
      </c>
      <c r="C20" s="382"/>
      <c r="D20" s="383" t="s">
        <v>1</v>
      </c>
      <c r="E20" s="383" t="s">
        <v>17</v>
      </c>
      <c r="F20" s="383" t="s">
        <v>26</v>
      </c>
      <c r="G20" s="367" t="s">
        <v>2</v>
      </c>
      <c r="H20" s="370" t="s">
        <v>6</v>
      </c>
      <c r="I20" s="371"/>
      <c r="J20" s="372" t="s">
        <v>20</v>
      </c>
      <c r="K20" s="372" t="s">
        <v>21</v>
      </c>
    </row>
    <row r="21" spans="1:11" x14ac:dyDescent="0.25">
      <c r="A21" s="380"/>
      <c r="B21" s="367" t="s">
        <v>3</v>
      </c>
      <c r="C21" s="367" t="s">
        <v>4</v>
      </c>
      <c r="D21" s="384"/>
      <c r="E21" s="384"/>
      <c r="F21" s="384"/>
      <c r="G21" s="368"/>
      <c r="H21" s="378" t="s">
        <v>5</v>
      </c>
      <c r="I21" s="378" t="s">
        <v>15</v>
      </c>
      <c r="J21" s="373"/>
      <c r="K21" s="375"/>
    </row>
    <row r="22" spans="1:11" ht="15.75" thickBot="1" x14ac:dyDescent="0.3">
      <c r="A22" s="377"/>
      <c r="B22" s="377"/>
      <c r="C22" s="377"/>
      <c r="D22" s="385"/>
      <c r="E22" s="385"/>
      <c r="F22" s="385"/>
      <c r="G22" s="369"/>
      <c r="H22" s="376"/>
      <c r="I22" s="379"/>
      <c r="J22" s="374"/>
      <c r="K22" s="376"/>
    </row>
    <row r="23" spans="1:11" ht="43.5" thickBot="1" x14ac:dyDescent="0.3">
      <c r="A23" s="44">
        <v>1</v>
      </c>
      <c r="B23" s="44" t="s">
        <v>48</v>
      </c>
      <c r="C23" s="22" t="s">
        <v>37</v>
      </c>
      <c r="D23" s="44" t="s">
        <v>43</v>
      </c>
      <c r="E23" s="45" t="s">
        <v>44</v>
      </c>
      <c r="F23" s="44">
        <v>16</v>
      </c>
      <c r="G23" s="44" t="s">
        <v>45</v>
      </c>
      <c r="H23" s="44">
        <v>35</v>
      </c>
      <c r="I23" s="44">
        <v>0</v>
      </c>
      <c r="J23" s="51">
        <v>41592</v>
      </c>
      <c r="K23" s="51">
        <v>92700</v>
      </c>
    </row>
    <row r="24" spans="1:11" ht="15.75" customHeight="1" thickBot="1" x14ac:dyDescent="0.3">
      <c r="A24" s="53">
        <f>SUM(A23:A23)</f>
        <v>1</v>
      </c>
      <c r="B24" s="360" t="s">
        <v>10</v>
      </c>
      <c r="C24" s="361"/>
      <c r="D24" s="361"/>
      <c r="E24" s="362"/>
      <c r="F24" s="22">
        <f>+F23</f>
        <v>16</v>
      </c>
      <c r="G24" s="23"/>
      <c r="H24" s="22">
        <f>+H23</f>
        <v>35</v>
      </c>
      <c r="I24" s="22">
        <f>+I23</f>
        <v>0</v>
      </c>
      <c r="J24" s="40">
        <f>+J23</f>
        <v>41592</v>
      </c>
      <c r="K24" s="40">
        <f>+K23</f>
        <v>92700</v>
      </c>
    </row>
    <row r="25" spans="1:11" ht="15.75" thickBot="1" x14ac:dyDescent="0.3">
      <c r="A25" s="355" t="s">
        <v>9</v>
      </c>
      <c r="B25" s="356"/>
      <c r="C25" s="356"/>
      <c r="D25" s="356"/>
      <c r="E25" s="356"/>
      <c r="F25" s="356"/>
      <c r="G25" s="356"/>
      <c r="H25" s="39"/>
      <c r="I25" s="27"/>
      <c r="J25" s="40" t="s">
        <v>12</v>
      </c>
      <c r="K25" s="40">
        <f>+K24*1.1</f>
        <v>101970.00000000001</v>
      </c>
    </row>
    <row r="26" spans="1:11" ht="15.75" thickBot="1" x14ac:dyDescent="0.3">
      <c r="A26" s="357" t="s">
        <v>29</v>
      </c>
      <c r="B26" s="358"/>
      <c r="C26" s="358"/>
      <c r="D26" s="358"/>
      <c r="E26" s="358"/>
      <c r="F26" s="358"/>
      <c r="G26" s="358"/>
      <c r="H26" s="28"/>
      <c r="I26" s="28"/>
      <c r="J26" s="364">
        <f>+K25+J24</f>
        <v>143562</v>
      </c>
      <c r="K26" s="365"/>
    </row>
    <row r="27" spans="1:11" x14ac:dyDescent="0.25">
      <c r="A27" s="15"/>
      <c r="B27" s="3"/>
      <c r="C27" s="3"/>
      <c r="D27" s="3"/>
      <c r="E27" s="3"/>
      <c r="F27" s="3"/>
      <c r="G27" s="3"/>
      <c r="H27" s="29"/>
      <c r="I27" s="29"/>
      <c r="J27" s="30"/>
      <c r="K27" s="31"/>
    </row>
    <row r="28" spans="1:11" x14ac:dyDescent="0.25">
      <c r="A28" s="15"/>
      <c r="B28" s="3"/>
      <c r="C28" s="3"/>
      <c r="D28" s="3"/>
      <c r="E28" s="3"/>
      <c r="F28" s="3"/>
      <c r="G28" s="3"/>
      <c r="H28" s="29"/>
      <c r="I28" s="29"/>
      <c r="J28" s="30"/>
      <c r="K28" s="31"/>
    </row>
    <row r="29" spans="1:11" x14ac:dyDescent="0.25">
      <c r="A29" s="7"/>
      <c r="B29" s="8"/>
      <c r="C29" s="8"/>
      <c r="D29" s="8"/>
      <c r="E29" s="8"/>
      <c r="F29" s="8"/>
      <c r="G29" s="8"/>
      <c r="H29" s="32"/>
      <c r="I29" s="33"/>
      <c r="J29" s="34"/>
      <c r="K29" s="35"/>
    </row>
    <row r="30" spans="1:11" x14ac:dyDescent="0.25">
      <c r="B30" s="6"/>
      <c r="D30" s="366" t="s">
        <v>22</v>
      </c>
      <c r="E30" s="366"/>
      <c r="F30" s="366"/>
      <c r="G30" s="366"/>
      <c r="H30" s="366"/>
      <c r="I30" s="36"/>
    </row>
    <row r="31" spans="1:11" x14ac:dyDescent="0.25">
      <c r="B31" s="6"/>
      <c r="D31" s="19"/>
      <c r="E31" s="19"/>
      <c r="F31" s="19"/>
      <c r="G31" s="19"/>
      <c r="H31" s="19"/>
      <c r="I31" s="36"/>
    </row>
    <row r="32" spans="1:11" ht="15" customHeight="1" x14ac:dyDescent="0.25">
      <c r="A32" s="5" t="s">
        <v>13</v>
      </c>
      <c r="B32" s="5"/>
      <c r="C32" s="18">
        <v>0</v>
      </c>
      <c r="E32" s="359" t="s">
        <v>31</v>
      </c>
      <c r="F32" s="359"/>
      <c r="G32" s="4">
        <f>+J13+J24</f>
        <v>128107</v>
      </c>
      <c r="H32" s="36"/>
      <c r="I32" s="167">
        <f>G32/G37</f>
        <v>0.35201483822216117</v>
      </c>
      <c r="J32" t="s">
        <v>12</v>
      </c>
    </row>
    <row r="33" spans="1:12" ht="15" customHeight="1" x14ac:dyDescent="0.25">
      <c r="A33" s="363" t="s">
        <v>7</v>
      </c>
      <c r="B33" s="363"/>
      <c r="C33" s="18">
        <v>0</v>
      </c>
      <c r="E33" s="54" t="s">
        <v>32</v>
      </c>
      <c r="F33" s="15"/>
      <c r="G33" s="4">
        <f>+K14+K25</f>
        <v>235818</v>
      </c>
      <c r="H33" s="36"/>
      <c r="I33" s="167">
        <f>G33/G37</f>
        <v>0.64798516177783883</v>
      </c>
      <c r="L33" s="58">
        <f>+J26+174059</f>
        <v>317621</v>
      </c>
    </row>
    <row r="34" spans="1:12" x14ac:dyDescent="0.25">
      <c r="A34" s="5" t="s">
        <v>23</v>
      </c>
      <c r="B34" s="3"/>
      <c r="C34" s="24">
        <v>0</v>
      </c>
      <c r="G34" s="3"/>
      <c r="H34" s="36"/>
      <c r="I34" s="36"/>
    </row>
    <row r="35" spans="1:12" x14ac:dyDescent="0.25">
      <c r="A35" s="363" t="s">
        <v>42</v>
      </c>
      <c r="B35" s="363"/>
      <c r="C35" s="24">
        <v>3</v>
      </c>
      <c r="G35" s="3"/>
      <c r="H35" s="36"/>
      <c r="I35" s="36"/>
    </row>
    <row r="36" spans="1:12" x14ac:dyDescent="0.25">
      <c r="A36" s="5" t="s">
        <v>24</v>
      </c>
      <c r="B36" s="3"/>
      <c r="C36" s="24">
        <f>+F13+F24</f>
        <v>48</v>
      </c>
      <c r="F36" s="16"/>
      <c r="G36" s="3"/>
      <c r="H36" s="36"/>
      <c r="I36" s="36"/>
    </row>
    <row r="37" spans="1:12" x14ac:dyDescent="0.25">
      <c r="A37" s="5" t="s">
        <v>8</v>
      </c>
      <c r="B37" s="5"/>
      <c r="C37" s="37">
        <f>+H13+H24</f>
        <v>97</v>
      </c>
      <c r="E37" s="354" t="s">
        <v>25</v>
      </c>
      <c r="F37" s="354"/>
      <c r="G37" s="10">
        <f>+G33+G32</f>
        <v>363925</v>
      </c>
      <c r="H37" s="36"/>
      <c r="I37" s="36"/>
    </row>
    <row r="38" spans="1:12" ht="15.75" thickBot="1" x14ac:dyDescent="0.3">
      <c r="A38" s="5" t="s">
        <v>51</v>
      </c>
      <c r="B38" s="5"/>
      <c r="C38" s="37">
        <f>+I13+I24</f>
        <v>0</v>
      </c>
      <c r="H38" s="36"/>
      <c r="I38" s="36"/>
    </row>
    <row r="39" spans="1:12" x14ac:dyDescent="0.25">
      <c r="B39" s="11" t="s">
        <v>16</v>
      </c>
      <c r="C39" s="43">
        <f>+C38+C37</f>
        <v>97</v>
      </c>
      <c r="H39" s="36"/>
      <c r="I39" s="36"/>
    </row>
    <row r="42" spans="1:12" x14ac:dyDescent="0.25">
      <c r="C42" s="47" t="s">
        <v>28</v>
      </c>
      <c r="D42" s="46"/>
    </row>
    <row r="44" spans="1:12" x14ac:dyDescent="0.25">
      <c r="B44" s="5" t="s">
        <v>42</v>
      </c>
      <c r="C44" s="57">
        <v>3</v>
      </c>
      <c r="D44" s="5" t="s">
        <v>18</v>
      </c>
      <c r="E44" s="3">
        <v>97</v>
      </c>
    </row>
    <row r="45" spans="1:12" x14ac:dyDescent="0.25">
      <c r="B45" s="5"/>
      <c r="C45" s="9"/>
      <c r="D45" s="5" t="s">
        <v>27</v>
      </c>
      <c r="E45" s="3">
        <v>0</v>
      </c>
    </row>
    <row r="46" spans="1:12" x14ac:dyDescent="0.25">
      <c r="B46" s="5"/>
      <c r="C46" s="9"/>
      <c r="D46" s="5" t="s">
        <v>12</v>
      </c>
      <c r="E46" s="3"/>
    </row>
    <row r="47" spans="1:12" x14ac:dyDescent="0.25">
      <c r="E47" s="3"/>
    </row>
  </sheetData>
  <mergeCells count="44">
    <mergeCell ref="A1:I1"/>
    <mergeCell ref="A2:I2"/>
    <mergeCell ref="A4:I4"/>
    <mergeCell ref="A6:K6"/>
    <mergeCell ref="A8:A10"/>
    <mergeCell ref="B8:C8"/>
    <mergeCell ref="D8:D10"/>
    <mergeCell ref="E8:E10"/>
    <mergeCell ref="F8:F10"/>
    <mergeCell ref="G8:G10"/>
    <mergeCell ref="H8:I8"/>
    <mergeCell ref="J8:J10"/>
    <mergeCell ref="K8:K10"/>
    <mergeCell ref="B9:B10"/>
    <mergeCell ref="C9:C10"/>
    <mergeCell ref="H9:H10"/>
    <mergeCell ref="I9:I10"/>
    <mergeCell ref="A14:G14"/>
    <mergeCell ref="A15:G15"/>
    <mergeCell ref="J15:K15"/>
    <mergeCell ref="A18:C18"/>
    <mergeCell ref="B13:E13"/>
    <mergeCell ref="B21:B22"/>
    <mergeCell ref="C21:C22"/>
    <mergeCell ref="H21:H22"/>
    <mergeCell ref="I21:I22"/>
    <mergeCell ref="A20:A22"/>
    <mergeCell ref="B20:C20"/>
    <mergeCell ref="D20:D22"/>
    <mergeCell ref="E20:E22"/>
    <mergeCell ref="F20:F22"/>
    <mergeCell ref="J26:K26"/>
    <mergeCell ref="D30:H30"/>
    <mergeCell ref="G20:G22"/>
    <mergeCell ref="H20:I20"/>
    <mergeCell ref="J20:J22"/>
    <mergeCell ref="K20:K22"/>
    <mergeCell ref="E37:F37"/>
    <mergeCell ref="A25:G25"/>
    <mergeCell ref="A26:G26"/>
    <mergeCell ref="E32:F32"/>
    <mergeCell ref="B24:E24"/>
    <mergeCell ref="A35:B35"/>
    <mergeCell ref="A33:B33"/>
  </mergeCells>
  <pageMargins left="0.51181102362204722" right="0.23622047244094491" top="0.43307086614173229" bottom="0.35433070866141736" header="0.31496062992125984" footer="0.31496062992125984"/>
  <pageSetup scale="80" orientation="landscape" r:id="rId1"/>
  <rowBreaks count="1" manualBreakCount="1">
    <brk id="28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E577E-2681-43E2-8190-16A71EA18921}">
  <dimension ref="A1:K79"/>
  <sheetViews>
    <sheetView topLeftCell="A49" workbookViewId="0">
      <selection activeCell="A9" sqref="A9:K1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441" t="s">
        <v>11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16.5" x14ac:dyDescent="0.25">
      <c r="A2" s="441" t="s">
        <v>59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1" x14ac:dyDescent="0.25">
      <c r="A3" s="246"/>
      <c r="B3" s="246"/>
      <c r="C3" s="246"/>
      <c r="D3" s="246"/>
      <c r="E3" s="246"/>
      <c r="F3" s="246"/>
      <c r="G3" s="246"/>
      <c r="H3" s="246"/>
      <c r="I3" s="246"/>
    </row>
    <row r="4" spans="1:11" ht="16.5" x14ac:dyDescent="0.25">
      <c r="A4" s="392" t="s">
        <v>272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1:11" ht="16.5" x14ac:dyDescent="0.25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</row>
    <row r="7" spans="1:11" x14ac:dyDescent="0.25">
      <c r="A7" s="359" t="s">
        <v>98</v>
      </c>
      <c r="B7" s="390"/>
      <c r="C7" s="390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251"/>
      <c r="B8" s="253"/>
      <c r="C8" s="253"/>
      <c r="D8" s="8"/>
      <c r="E8" s="8"/>
      <c r="F8" s="8"/>
      <c r="G8" s="8"/>
      <c r="H8" s="29"/>
      <c r="I8" s="29"/>
      <c r="J8" s="30"/>
      <c r="K8" s="31"/>
    </row>
    <row r="9" spans="1:11" ht="15.75" thickBot="1" x14ac:dyDescent="0.3">
      <c r="A9" s="367" t="s">
        <v>0</v>
      </c>
      <c r="B9" s="381" t="s">
        <v>47</v>
      </c>
      <c r="C9" s="382"/>
      <c r="D9" s="383" t="s">
        <v>1</v>
      </c>
      <c r="E9" s="383" t="s">
        <v>17</v>
      </c>
      <c r="F9" s="383" t="s">
        <v>26</v>
      </c>
      <c r="G9" s="367" t="s">
        <v>2</v>
      </c>
      <c r="H9" s="370" t="s">
        <v>6</v>
      </c>
      <c r="I9" s="371"/>
      <c r="J9" s="372" t="s">
        <v>20</v>
      </c>
      <c r="K9" s="372" t="s">
        <v>21</v>
      </c>
    </row>
    <row r="10" spans="1:11" x14ac:dyDescent="0.25">
      <c r="A10" s="380"/>
      <c r="B10" s="367" t="s">
        <v>3</v>
      </c>
      <c r="C10" s="367" t="s">
        <v>4</v>
      </c>
      <c r="D10" s="384"/>
      <c r="E10" s="384"/>
      <c r="F10" s="384"/>
      <c r="G10" s="368"/>
      <c r="H10" s="378" t="s">
        <v>5</v>
      </c>
      <c r="I10" s="378" t="s">
        <v>86</v>
      </c>
      <c r="J10" s="373"/>
      <c r="K10" s="375"/>
    </row>
    <row r="11" spans="1:11" ht="15.75" thickBot="1" x14ac:dyDescent="0.3">
      <c r="A11" s="377"/>
      <c r="B11" s="377"/>
      <c r="C11" s="377"/>
      <c r="D11" s="385"/>
      <c r="E11" s="385"/>
      <c r="F11" s="385"/>
      <c r="G11" s="369"/>
      <c r="H11" s="376"/>
      <c r="I11" s="379"/>
      <c r="J11" s="374"/>
      <c r="K11" s="376"/>
    </row>
    <row r="12" spans="1:11" ht="66.75" customHeight="1" thickBot="1" x14ac:dyDescent="0.3">
      <c r="A12" s="70">
        <v>1</v>
      </c>
      <c r="B12" s="82" t="s">
        <v>247</v>
      </c>
      <c r="C12" s="264" t="s">
        <v>277</v>
      </c>
      <c r="D12" s="82" t="s">
        <v>218</v>
      </c>
      <c r="E12" s="264" t="s">
        <v>275</v>
      </c>
      <c r="F12" s="70">
        <v>24</v>
      </c>
      <c r="G12" s="82" t="s">
        <v>276</v>
      </c>
      <c r="H12" s="70">
        <v>20</v>
      </c>
      <c r="I12" s="70">
        <v>12</v>
      </c>
      <c r="J12" s="111">
        <v>95232</v>
      </c>
      <c r="K12" s="111">
        <v>53200</v>
      </c>
    </row>
    <row r="13" spans="1:11" ht="60.75" customHeight="1" thickBot="1" x14ac:dyDescent="0.3">
      <c r="A13" s="70">
        <v>1</v>
      </c>
      <c r="B13" s="82" t="s">
        <v>290</v>
      </c>
      <c r="C13" s="70" t="s">
        <v>67</v>
      </c>
      <c r="D13" s="82" t="s">
        <v>218</v>
      </c>
      <c r="E13" s="82" t="s">
        <v>278</v>
      </c>
      <c r="F13" s="70">
        <v>24</v>
      </c>
      <c r="G13" s="82" t="s">
        <v>279</v>
      </c>
      <c r="H13" s="70">
        <v>4</v>
      </c>
      <c r="I13" s="70">
        <v>32</v>
      </c>
      <c r="J13" s="111">
        <v>84960</v>
      </c>
      <c r="K13" s="111">
        <v>46600</v>
      </c>
    </row>
    <row r="14" spans="1:11" ht="60.75" customHeight="1" thickBot="1" x14ac:dyDescent="0.3">
      <c r="A14" s="70">
        <v>1</v>
      </c>
      <c r="B14" s="82" t="s">
        <v>295</v>
      </c>
      <c r="C14" s="268" t="s">
        <v>292</v>
      </c>
      <c r="D14" s="82" t="s">
        <v>218</v>
      </c>
      <c r="E14" s="268" t="s">
        <v>293</v>
      </c>
      <c r="F14" s="70">
        <v>24</v>
      </c>
      <c r="G14" s="82" t="s">
        <v>294</v>
      </c>
      <c r="H14" s="70">
        <v>34</v>
      </c>
      <c r="I14" s="70">
        <v>0</v>
      </c>
      <c r="J14" s="74">
        <v>58056</v>
      </c>
      <c r="K14" s="51">
        <v>32400</v>
      </c>
    </row>
    <row r="15" spans="1:11" ht="15.75" thickBot="1" x14ac:dyDescent="0.3">
      <c r="A15" s="53">
        <f>SUM(A12:A14)</f>
        <v>3</v>
      </c>
      <c r="B15" s="360" t="s">
        <v>10</v>
      </c>
      <c r="C15" s="361"/>
      <c r="D15" s="361"/>
      <c r="E15" s="362"/>
      <c r="F15" s="249">
        <f>SUM(F12:F14)</f>
        <v>72</v>
      </c>
      <c r="G15" s="248"/>
      <c r="H15" s="272">
        <f>SUM(H12:H14)</f>
        <v>58</v>
      </c>
      <c r="I15" s="272">
        <f t="shared" ref="I15" si="0">SUM(I12:I14)</f>
        <v>44</v>
      </c>
      <c r="J15" s="250">
        <f>SUM(J12:J14)</f>
        <v>238248</v>
      </c>
      <c r="K15" s="250">
        <f>SUM(K12:K14)</f>
        <v>132200</v>
      </c>
    </row>
    <row r="16" spans="1:11" ht="15.75" thickBot="1" x14ac:dyDescent="0.3">
      <c r="A16" s="355" t="s">
        <v>9</v>
      </c>
      <c r="B16" s="356"/>
      <c r="C16" s="356"/>
      <c r="D16" s="356"/>
      <c r="E16" s="356"/>
      <c r="F16" s="356"/>
      <c r="G16" s="356"/>
      <c r="H16" s="39"/>
      <c r="I16" s="27"/>
      <c r="J16" s="250" t="s">
        <v>12</v>
      </c>
      <c r="K16" s="250">
        <f>+K15*1.1</f>
        <v>145420</v>
      </c>
    </row>
    <row r="17" spans="1:11" ht="15.75" thickBot="1" x14ac:dyDescent="0.3">
      <c r="A17" s="357" t="s">
        <v>29</v>
      </c>
      <c r="B17" s="358"/>
      <c r="C17" s="358"/>
      <c r="D17" s="358"/>
      <c r="E17" s="358"/>
      <c r="F17" s="358"/>
      <c r="G17" s="358"/>
      <c r="H17" s="28"/>
      <c r="I17" s="28"/>
      <c r="J17" s="402">
        <f>+J15+K16</f>
        <v>383668</v>
      </c>
      <c r="K17" s="356"/>
    </row>
    <row r="19" spans="1:11" x14ac:dyDescent="0.25">
      <c r="A19" s="359" t="s">
        <v>60</v>
      </c>
      <c r="B19" s="390"/>
      <c r="C19" s="390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251"/>
      <c r="B20" s="253"/>
      <c r="C20" s="253"/>
      <c r="D20" s="8"/>
      <c r="E20" s="8"/>
      <c r="F20" s="8"/>
      <c r="G20" s="8"/>
      <c r="H20" s="29"/>
      <c r="I20" s="29"/>
      <c r="J20" s="30"/>
      <c r="K20" s="31"/>
    </row>
    <row r="21" spans="1:11" ht="15.75" thickBot="1" x14ac:dyDescent="0.3">
      <c r="A21" s="367" t="s">
        <v>0</v>
      </c>
      <c r="B21" s="381" t="s">
        <v>47</v>
      </c>
      <c r="C21" s="382"/>
      <c r="D21" s="383" t="s">
        <v>1</v>
      </c>
      <c r="E21" s="383" t="s">
        <v>17</v>
      </c>
      <c r="F21" s="383" t="s">
        <v>26</v>
      </c>
      <c r="G21" s="367" t="s">
        <v>2</v>
      </c>
      <c r="H21" s="370" t="s">
        <v>6</v>
      </c>
      <c r="I21" s="371"/>
      <c r="J21" s="372" t="s">
        <v>20</v>
      </c>
      <c r="K21" s="372" t="s">
        <v>21</v>
      </c>
    </row>
    <row r="22" spans="1:11" x14ac:dyDescent="0.25">
      <c r="A22" s="380"/>
      <c r="B22" s="367" t="s">
        <v>3</v>
      </c>
      <c r="C22" s="367" t="s">
        <v>4</v>
      </c>
      <c r="D22" s="384"/>
      <c r="E22" s="384"/>
      <c r="F22" s="384"/>
      <c r="G22" s="368"/>
      <c r="H22" s="378" t="s">
        <v>5</v>
      </c>
      <c r="I22" s="378" t="s">
        <v>86</v>
      </c>
      <c r="J22" s="373"/>
      <c r="K22" s="375"/>
    </row>
    <row r="23" spans="1:11" ht="15.75" thickBot="1" x14ac:dyDescent="0.3">
      <c r="A23" s="377"/>
      <c r="B23" s="377"/>
      <c r="C23" s="377"/>
      <c r="D23" s="385"/>
      <c r="E23" s="385"/>
      <c r="F23" s="385"/>
      <c r="G23" s="369"/>
      <c r="H23" s="376"/>
      <c r="I23" s="379"/>
      <c r="J23" s="374"/>
      <c r="K23" s="376"/>
    </row>
    <row r="24" spans="1:11" ht="71.25" customHeight="1" thickBot="1" x14ac:dyDescent="0.3">
      <c r="A24" s="70">
        <v>1</v>
      </c>
      <c r="B24" s="70" t="s">
        <v>288</v>
      </c>
      <c r="C24" s="70" t="s">
        <v>54</v>
      </c>
      <c r="D24" s="70" t="s">
        <v>62</v>
      </c>
      <c r="E24" s="70" t="s">
        <v>280</v>
      </c>
      <c r="F24" s="70">
        <v>24</v>
      </c>
      <c r="G24" s="70" t="s">
        <v>281</v>
      </c>
      <c r="H24" s="70">
        <v>4</v>
      </c>
      <c r="I24" s="70">
        <v>26</v>
      </c>
      <c r="J24" s="74">
        <v>56640</v>
      </c>
      <c r="K24" s="74">
        <v>43255</v>
      </c>
    </row>
    <row r="25" spans="1:11" ht="15.75" thickBot="1" x14ac:dyDescent="0.3">
      <c r="A25" s="224">
        <f>SUM(A24:A24)</f>
        <v>1</v>
      </c>
      <c r="B25" s="417" t="s">
        <v>10</v>
      </c>
      <c r="C25" s="444"/>
      <c r="D25" s="444"/>
      <c r="E25" s="445"/>
      <c r="F25" s="146">
        <f>SUM(F24:F24)</f>
        <v>24</v>
      </c>
      <c r="G25" s="265"/>
      <c r="H25" s="146">
        <f>SUM(H24:H24)</f>
        <v>4</v>
      </c>
      <c r="I25" s="146">
        <f>SUM(I24:I24)</f>
        <v>26</v>
      </c>
      <c r="J25" s="257">
        <f>SUM(J24:J24)</f>
        <v>56640</v>
      </c>
      <c r="K25" s="257">
        <f>SUM(K24:K24)</f>
        <v>43255</v>
      </c>
    </row>
    <row r="26" spans="1:11" ht="15.75" thickBot="1" x14ac:dyDescent="0.3">
      <c r="A26" s="446" t="s">
        <v>9</v>
      </c>
      <c r="B26" s="447"/>
      <c r="C26" s="447"/>
      <c r="D26" s="447"/>
      <c r="E26" s="447"/>
      <c r="F26" s="447"/>
      <c r="G26" s="447"/>
      <c r="H26" s="142"/>
      <c r="I26" s="226"/>
      <c r="J26" s="257" t="s">
        <v>12</v>
      </c>
      <c r="K26" s="257">
        <f>+K25*1.1</f>
        <v>47580.500000000007</v>
      </c>
    </row>
    <row r="27" spans="1:11" ht="15.75" thickBot="1" x14ac:dyDescent="0.3">
      <c r="A27" s="448" t="s">
        <v>29</v>
      </c>
      <c r="B27" s="449"/>
      <c r="C27" s="449"/>
      <c r="D27" s="449"/>
      <c r="E27" s="449"/>
      <c r="F27" s="449"/>
      <c r="G27" s="449"/>
      <c r="H27" s="227"/>
      <c r="I27" s="227"/>
      <c r="J27" s="450">
        <f>+J25+K26</f>
        <v>104220.5</v>
      </c>
      <c r="K27" s="447"/>
    </row>
    <row r="28" spans="1:11" x14ac:dyDescent="0.25">
      <c r="A28" s="112"/>
      <c r="B28" s="113"/>
      <c r="C28" s="113"/>
      <c r="D28" s="113"/>
      <c r="E28" s="113"/>
      <c r="F28" s="113"/>
      <c r="G28" s="113"/>
      <c r="H28" s="114"/>
      <c r="I28" s="114"/>
      <c r="J28" s="115"/>
      <c r="K28" s="116"/>
    </row>
    <row r="29" spans="1:11" x14ac:dyDescent="0.25">
      <c r="A29" s="359" t="s">
        <v>79</v>
      </c>
      <c r="B29" s="390"/>
      <c r="C29" s="390"/>
      <c r="D29" s="8"/>
      <c r="E29" s="8"/>
      <c r="F29" s="8"/>
      <c r="G29" s="8"/>
      <c r="H29" s="29"/>
      <c r="I29" s="29"/>
      <c r="J29" s="30"/>
      <c r="K29" s="31"/>
    </row>
    <row r="30" spans="1:11" ht="15.75" thickBot="1" x14ac:dyDescent="0.3">
      <c r="A30" s="251"/>
      <c r="B30" s="253"/>
      <c r="C30" s="253"/>
      <c r="D30" s="8"/>
      <c r="E30" s="8"/>
      <c r="F30" s="8"/>
      <c r="G30" s="8"/>
      <c r="H30" s="29"/>
      <c r="I30" s="29"/>
      <c r="J30" s="30"/>
      <c r="K30" s="31"/>
    </row>
    <row r="31" spans="1:11" ht="15.75" thickBot="1" x14ac:dyDescent="0.3">
      <c r="A31" s="367" t="s">
        <v>0</v>
      </c>
      <c r="B31" s="381" t="s">
        <v>47</v>
      </c>
      <c r="C31" s="382"/>
      <c r="D31" s="383" t="s">
        <v>1</v>
      </c>
      <c r="E31" s="383" t="s">
        <v>17</v>
      </c>
      <c r="F31" s="383" t="s">
        <v>26</v>
      </c>
      <c r="G31" s="367" t="s">
        <v>2</v>
      </c>
      <c r="H31" s="370" t="s">
        <v>6</v>
      </c>
      <c r="I31" s="371"/>
      <c r="J31" s="372" t="s">
        <v>20</v>
      </c>
      <c r="K31" s="372" t="s">
        <v>21</v>
      </c>
    </row>
    <row r="32" spans="1:11" x14ac:dyDescent="0.25">
      <c r="A32" s="380"/>
      <c r="B32" s="367" t="s">
        <v>3</v>
      </c>
      <c r="C32" s="367" t="s">
        <v>4</v>
      </c>
      <c r="D32" s="384"/>
      <c r="E32" s="384"/>
      <c r="F32" s="384"/>
      <c r="G32" s="368"/>
      <c r="H32" s="378" t="s">
        <v>5</v>
      </c>
      <c r="I32" s="378" t="s">
        <v>86</v>
      </c>
      <c r="J32" s="373"/>
      <c r="K32" s="375"/>
    </row>
    <row r="33" spans="1:11" ht="18" customHeight="1" thickBot="1" x14ac:dyDescent="0.3">
      <c r="A33" s="377"/>
      <c r="B33" s="377"/>
      <c r="C33" s="377"/>
      <c r="D33" s="385"/>
      <c r="E33" s="385"/>
      <c r="F33" s="385"/>
      <c r="G33" s="369"/>
      <c r="H33" s="376"/>
      <c r="I33" s="379"/>
      <c r="J33" s="374"/>
      <c r="K33" s="376"/>
    </row>
    <row r="34" spans="1:11" ht="79.5" customHeight="1" thickBot="1" x14ac:dyDescent="0.3">
      <c r="A34" s="82">
        <v>1</v>
      </c>
      <c r="B34" s="82" t="s">
        <v>270</v>
      </c>
      <c r="C34" s="267" t="s">
        <v>291</v>
      </c>
      <c r="D34" s="82" t="s">
        <v>43</v>
      </c>
      <c r="E34" s="82" t="s">
        <v>269</v>
      </c>
      <c r="F34" s="82">
        <v>32</v>
      </c>
      <c r="G34" s="82" t="s">
        <v>271</v>
      </c>
      <c r="H34" s="82">
        <v>4</v>
      </c>
      <c r="I34" s="82">
        <v>43</v>
      </c>
      <c r="J34" s="111">
        <v>60180</v>
      </c>
      <c r="K34" s="111">
        <v>53200</v>
      </c>
    </row>
    <row r="35" spans="1:11" ht="70.5" customHeight="1" thickBot="1" x14ac:dyDescent="0.3">
      <c r="A35" s="82">
        <v>1</v>
      </c>
      <c r="B35" s="82" t="s">
        <v>204</v>
      </c>
      <c r="C35" s="268" t="s">
        <v>286</v>
      </c>
      <c r="D35" s="82" t="s">
        <v>43</v>
      </c>
      <c r="E35" s="82" t="s">
        <v>273</v>
      </c>
      <c r="F35" s="82">
        <v>48</v>
      </c>
      <c r="G35" s="82" t="s">
        <v>274</v>
      </c>
      <c r="H35" s="82">
        <v>2</v>
      </c>
      <c r="I35" s="82">
        <v>51</v>
      </c>
      <c r="J35" s="111">
        <v>144000</v>
      </c>
      <c r="K35" s="111">
        <v>89200</v>
      </c>
    </row>
    <row r="36" spans="1:11" ht="15.75" thickBot="1" x14ac:dyDescent="0.3">
      <c r="A36" s="53">
        <f>SUM(A34:A35)</f>
        <v>2</v>
      </c>
      <c r="B36" s="360" t="s">
        <v>10</v>
      </c>
      <c r="C36" s="361"/>
      <c r="D36" s="361"/>
      <c r="E36" s="362"/>
      <c r="F36" s="249">
        <f>SUM(F34:F35)</f>
        <v>80</v>
      </c>
      <c r="G36" s="248"/>
      <c r="H36" s="249">
        <f>SUM(H34:H35)</f>
        <v>6</v>
      </c>
      <c r="I36" s="249">
        <f>SUM(I34:I35)</f>
        <v>94</v>
      </c>
      <c r="J36" s="250">
        <f>SUM(J34:J35)</f>
        <v>204180</v>
      </c>
      <c r="K36" s="250">
        <f>SUM(K34:K35)</f>
        <v>142400</v>
      </c>
    </row>
    <row r="37" spans="1:11" ht="15.75" thickBot="1" x14ac:dyDescent="0.3">
      <c r="A37" s="355" t="s">
        <v>9</v>
      </c>
      <c r="B37" s="356"/>
      <c r="C37" s="356"/>
      <c r="D37" s="356"/>
      <c r="E37" s="356"/>
      <c r="F37" s="356"/>
      <c r="G37" s="356"/>
      <c r="H37" s="39"/>
      <c r="I37" s="27"/>
      <c r="J37" s="250" t="s">
        <v>12</v>
      </c>
      <c r="K37" s="250">
        <f>+K36*1.1</f>
        <v>156640</v>
      </c>
    </row>
    <row r="38" spans="1:11" ht="15.75" thickBot="1" x14ac:dyDescent="0.3">
      <c r="A38" s="357" t="s">
        <v>29</v>
      </c>
      <c r="B38" s="358"/>
      <c r="C38" s="358"/>
      <c r="D38" s="358"/>
      <c r="E38" s="358"/>
      <c r="F38" s="358"/>
      <c r="G38" s="358"/>
      <c r="H38" s="28"/>
      <c r="I38" s="28"/>
      <c r="J38" s="402">
        <f>+K37+J36</f>
        <v>360820</v>
      </c>
      <c r="K38" s="356"/>
    </row>
    <row r="39" spans="1:11" x14ac:dyDescent="0.25">
      <c r="A39" s="112"/>
      <c r="B39" s="113"/>
      <c r="C39" s="113"/>
      <c r="D39" s="113"/>
      <c r="E39" s="113"/>
      <c r="F39" s="113"/>
      <c r="G39" s="113"/>
      <c r="H39" s="114"/>
      <c r="I39" s="114"/>
      <c r="J39" s="115"/>
      <c r="K39" s="116"/>
    </row>
    <row r="40" spans="1:11" x14ac:dyDescent="0.25">
      <c r="A40" s="112"/>
      <c r="B40" s="113"/>
      <c r="C40" s="113"/>
      <c r="D40" s="113"/>
      <c r="E40" s="113"/>
      <c r="F40" s="113"/>
      <c r="G40" s="113"/>
      <c r="H40" s="114"/>
      <c r="I40" s="114"/>
      <c r="J40" s="115"/>
      <c r="K40" s="116"/>
    </row>
    <row r="42" spans="1:11" x14ac:dyDescent="0.25">
      <c r="A42" s="359" t="s">
        <v>221</v>
      </c>
      <c r="B42" s="390"/>
      <c r="C42" s="390"/>
      <c r="D42" s="8"/>
      <c r="E42" s="8"/>
      <c r="F42" s="8"/>
      <c r="G42" s="8"/>
      <c r="H42" s="29"/>
      <c r="I42" s="29"/>
      <c r="J42" s="30"/>
      <c r="K42" s="31"/>
    </row>
    <row r="43" spans="1:11" ht="15.75" thickBot="1" x14ac:dyDescent="0.3">
      <c r="A43" s="251"/>
      <c r="B43" s="253"/>
      <c r="C43" s="253"/>
      <c r="D43" s="8"/>
      <c r="E43" s="8"/>
      <c r="F43" s="8"/>
      <c r="G43" s="8"/>
      <c r="H43" s="29"/>
      <c r="I43" s="29"/>
      <c r="J43" s="30"/>
      <c r="K43" s="31"/>
    </row>
    <row r="44" spans="1:11" ht="15.75" thickBot="1" x14ac:dyDescent="0.3">
      <c r="A44" s="367" t="s">
        <v>0</v>
      </c>
      <c r="B44" s="381" t="s">
        <v>47</v>
      </c>
      <c r="C44" s="382"/>
      <c r="D44" s="383" t="s">
        <v>1</v>
      </c>
      <c r="E44" s="383" t="s">
        <v>17</v>
      </c>
      <c r="F44" s="383" t="s">
        <v>26</v>
      </c>
      <c r="G44" s="367" t="s">
        <v>2</v>
      </c>
      <c r="H44" s="370" t="s">
        <v>6</v>
      </c>
      <c r="I44" s="371"/>
      <c r="J44" s="372" t="s">
        <v>20</v>
      </c>
      <c r="K44" s="372" t="s">
        <v>21</v>
      </c>
    </row>
    <row r="45" spans="1:11" x14ac:dyDescent="0.25">
      <c r="A45" s="380"/>
      <c r="B45" s="367" t="s">
        <v>3</v>
      </c>
      <c r="C45" s="367" t="s">
        <v>4</v>
      </c>
      <c r="D45" s="384"/>
      <c r="E45" s="384"/>
      <c r="F45" s="384"/>
      <c r="G45" s="368"/>
      <c r="H45" s="378" t="s">
        <v>5</v>
      </c>
      <c r="I45" s="378" t="s">
        <v>86</v>
      </c>
      <c r="J45" s="373"/>
      <c r="K45" s="375"/>
    </row>
    <row r="46" spans="1:11" ht="15.75" thickBot="1" x14ac:dyDescent="0.3">
      <c r="A46" s="377"/>
      <c r="B46" s="377"/>
      <c r="C46" s="377"/>
      <c r="D46" s="385"/>
      <c r="E46" s="385"/>
      <c r="F46" s="385"/>
      <c r="G46" s="369"/>
      <c r="H46" s="376"/>
      <c r="I46" s="379"/>
      <c r="J46" s="374"/>
      <c r="K46" s="376"/>
    </row>
    <row r="47" spans="1:11" ht="102" customHeight="1" thickBot="1" x14ac:dyDescent="0.3">
      <c r="A47" s="70">
        <v>1</v>
      </c>
      <c r="B47" s="82" t="s">
        <v>284</v>
      </c>
      <c r="C47" s="82" t="s">
        <v>72</v>
      </c>
      <c r="D47" s="82" t="s">
        <v>222</v>
      </c>
      <c r="E47" s="127" t="s">
        <v>282</v>
      </c>
      <c r="F47" s="70">
        <v>27</v>
      </c>
      <c r="G47" s="82" t="s">
        <v>283</v>
      </c>
      <c r="H47" s="70">
        <v>15</v>
      </c>
      <c r="I47" s="70">
        <v>18</v>
      </c>
      <c r="J47" s="111">
        <v>85550</v>
      </c>
      <c r="K47" s="111">
        <v>83500</v>
      </c>
    </row>
    <row r="48" spans="1:11" ht="72.75" customHeight="1" thickBot="1" x14ac:dyDescent="0.3">
      <c r="A48" s="70">
        <v>1</v>
      </c>
      <c r="B48" s="82" t="s">
        <v>289</v>
      </c>
      <c r="C48" s="70" t="s">
        <v>67</v>
      </c>
      <c r="D48" s="138" t="s">
        <v>248</v>
      </c>
      <c r="E48" s="127" t="s">
        <v>278</v>
      </c>
      <c r="F48" s="70">
        <v>24</v>
      </c>
      <c r="G48" s="82" t="s">
        <v>285</v>
      </c>
      <c r="H48" s="70">
        <v>4</v>
      </c>
      <c r="I48" s="70">
        <v>19</v>
      </c>
      <c r="J48" s="111">
        <v>51644</v>
      </c>
      <c r="K48" s="111">
        <v>53000</v>
      </c>
    </row>
    <row r="49" spans="1:11" ht="15.75" thickBot="1" x14ac:dyDescent="0.3">
      <c r="A49" s="53">
        <f>SUM(A47:A48)</f>
        <v>2</v>
      </c>
      <c r="B49" s="360"/>
      <c r="C49" s="361"/>
      <c r="D49" s="361"/>
      <c r="E49" s="362"/>
      <c r="F49" s="249">
        <f>SUM(F47:F48)</f>
        <v>51</v>
      </c>
      <c r="G49" s="248"/>
      <c r="H49" s="249">
        <f>SUM(H47:H48)</f>
        <v>19</v>
      </c>
      <c r="I49" s="249">
        <f>SUM(I47:I48)</f>
        <v>37</v>
      </c>
      <c r="J49" s="250">
        <f>SUM(J47:J48)</f>
        <v>137194</v>
      </c>
      <c r="K49" s="250">
        <f>SUM(K47:K48)</f>
        <v>136500</v>
      </c>
    </row>
    <row r="50" spans="1:11" ht="15.75" thickBot="1" x14ac:dyDescent="0.3">
      <c r="A50" s="355" t="s">
        <v>9</v>
      </c>
      <c r="B50" s="356"/>
      <c r="C50" s="356"/>
      <c r="D50" s="356"/>
      <c r="E50" s="356"/>
      <c r="F50" s="356"/>
      <c r="G50" s="356"/>
      <c r="H50" s="39"/>
      <c r="I50" s="27"/>
      <c r="J50" s="250" t="s">
        <v>12</v>
      </c>
      <c r="K50" s="250">
        <f>+K49*1.1</f>
        <v>150150</v>
      </c>
    </row>
    <row r="51" spans="1:11" ht="15.75" thickBot="1" x14ac:dyDescent="0.3">
      <c r="A51" s="357" t="s">
        <v>29</v>
      </c>
      <c r="B51" s="358"/>
      <c r="C51" s="358"/>
      <c r="D51" s="358"/>
      <c r="E51" s="358"/>
      <c r="F51" s="358"/>
      <c r="G51" s="358"/>
      <c r="H51" s="28"/>
      <c r="I51" s="28"/>
      <c r="J51" s="402">
        <f>+J49+K50</f>
        <v>287344</v>
      </c>
      <c r="K51" s="356"/>
    </row>
    <row r="53" spans="1:11" x14ac:dyDescent="0.25">
      <c r="B53" s="366" t="s">
        <v>22</v>
      </c>
      <c r="C53" s="366"/>
      <c r="D53" s="247"/>
      <c r="E53" s="247"/>
      <c r="F53" s="75"/>
      <c r="G53" s="75"/>
    </row>
    <row r="54" spans="1:11" x14ac:dyDescent="0.25">
      <c r="A54" s="452"/>
      <c r="B54" s="452"/>
      <c r="C54" s="258"/>
      <c r="D54" s="259"/>
      <c r="E54" s="259"/>
      <c r="F54" s="260"/>
      <c r="G54" s="260"/>
      <c r="H54" s="261"/>
      <c r="I54" s="261"/>
      <c r="J54" s="261"/>
    </row>
    <row r="55" spans="1:11" x14ac:dyDescent="0.25">
      <c r="A55" s="452"/>
      <c r="B55" s="452"/>
      <c r="C55" s="258"/>
      <c r="D55" s="259"/>
      <c r="E55" s="259"/>
      <c r="F55" s="260"/>
      <c r="G55" s="260"/>
      <c r="H55" s="261"/>
      <c r="I55" s="261"/>
      <c r="J55" s="261"/>
    </row>
    <row r="56" spans="1:11" x14ac:dyDescent="0.25">
      <c r="A56" s="451" t="s">
        <v>58</v>
      </c>
      <c r="B56" s="451"/>
      <c r="C56" s="266">
        <f>+A15+A25+A36+A49</f>
        <v>8</v>
      </c>
      <c r="D56" s="261"/>
      <c r="E56" s="453" t="s">
        <v>31</v>
      </c>
      <c r="F56" s="453"/>
      <c r="G56" s="453"/>
      <c r="H56" s="442">
        <f>+J15+J25+J36+J49</f>
        <v>636262</v>
      </c>
      <c r="I56" s="442"/>
      <c r="J56" s="261"/>
    </row>
    <row r="57" spans="1:11" x14ac:dyDescent="0.25">
      <c r="A57" s="266" t="s">
        <v>88</v>
      </c>
      <c r="B57" s="266"/>
      <c r="C57" s="266">
        <f>+F15+F25+F36+F49</f>
        <v>227</v>
      </c>
      <c r="D57" s="261"/>
      <c r="E57" s="256" t="s">
        <v>32</v>
      </c>
      <c r="F57" s="269"/>
      <c r="G57" s="270"/>
      <c r="H57" s="442">
        <f>+K16+K26+K37+K50</f>
        <v>499790.5</v>
      </c>
      <c r="I57" s="442"/>
      <c r="J57" s="261"/>
    </row>
    <row r="58" spans="1:11" x14ac:dyDescent="0.25">
      <c r="A58" s="266" t="s">
        <v>8</v>
      </c>
      <c r="B58" s="266"/>
      <c r="C58" s="266">
        <f>+H15+H25+H36+H49</f>
        <v>87</v>
      </c>
      <c r="D58" s="261"/>
      <c r="E58" s="261"/>
      <c r="F58" s="261"/>
      <c r="G58" s="262"/>
      <c r="H58" s="263"/>
      <c r="I58" s="261"/>
      <c r="J58" s="261"/>
    </row>
    <row r="59" spans="1:11" x14ac:dyDescent="0.25">
      <c r="A59" s="454" t="s">
        <v>87</v>
      </c>
      <c r="B59" s="454"/>
      <c r="C59" s="266">
        <f>+I15+I25+I36+I49</f>
        <v>201</v>
      </c>
      <c r="D59" s="261"/>
      <c r="E59" s="455" t="s">
        <v>287</v>
      </c>
      <c r="F59" s="455"/>
      <c r="G59" s="455"/>
      <c r="H59" s="442">
        <f>+H56+H57</f>
        <v>1136052.5</v>
      </c>
      <c r="I59" s="443"/>
      <c r="J59" s="261"/>
    </row>
    <row r="60" spans="1:11" x14ac:dyDescent="0.25">
      <c r="A60" s="454"/>
      <c r="B60" s="454"/>
      <c r="C60" s="256"/>
      <c r="D60" s="259"/>
      <c r="E60" s="259"/>
      <c r="F60" s="259"/>
      <c r="G60" s="259"/>
      <c r="H60" s="259"/>
      <c r="I60" s="261"/>
      <c r="J60" s="261"/>
    </row>
    <row r="61" spans="1:11" x14ac:dyDescent="0.25">
      <c r="A61" s="451" t="s">
        <v>76</v>
      </c>
      <c r="B61" s="451"/>
      <c r="C61" s="266">
        <f>+C58+C59</f>
        <v>288</v>
      </c>
      <c r="D61" s="261"/>
      <c r="E61" s="261"/>
      <c r="F61" s="261"/>
      <c r="G61" s="261"/>
      <c r="H61" s="261"/>
      <c r="I61" s="261"/>
      <c r="J61" s="261"/>
    </row>
    <row r="62" spans="1:11" x14ac:dyDescent="0.25">
      <c r="A62" s="266"/>
      <c r="B62" s="266"/>
      <c r="C62" s="266"/>
      <c r="D62" s="261"/>
      <c r="E62" s="261"/>
      <c r="F62" s="261"/>
      <c r="G62" s="261"/>
      <c r="H62" s="261"/>
      <c r="I62" s="261"/>
      <c r="J62" s="261"/>
    </row>
    <row r="63" spans="1:11" x14ac:dyDescent="0.25">
      <c r="A63" s="266"/>
      <c r="B63" s="266"/>
      <c r="C63" s="266"/>
      <c r="D63" s="261"/>
      <c r="E63" s="261"/>
      <c r="F63" s="261"/>
      <c r="G63" s="261"/>
      <c r="H63" s="261"/>
      <c r="I63" s="261"/>
      <c r="J63" s="261"/>
    </row>
    <row r="65" spans="1:10" x14ac:dyDescent="0.25">
      <c r="A65" s="3"/>
      <c r="B65" s="3"/>
      <c r="C65" s="255" t="s">
        <v>57</v>
      </c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271" t="s">
        <v>42</v>
      </c>
      <c r="C67" s="266">
        <f>+C56</f>
        <v>8</v>
      </c>
      <c r="D67" s="266" t="s">
        <v>27</v>
      </c>
      <c r="E67" s="252">
        <f>+C59</f>
        <v>201</v>
      </c>
      <c r="F67" s="3"/>
      <c r="G67" s="3"/>
      <c r="H67" s="3"/>
      <c r="I67" s="3"/>
      <c r="J67" s="3"/>
    </row>
    <row r="68" spans="1:10" x14ac:dyDescent="0.25">
      <c r="A68" s="3"/>
      <c r="B68" s="3"/>
      <c r="C68" s="9"/>
      <c r="D68" s="5" t="s">
        <v>18</v>
      </c>
      <c r="E68" s="252">
        <f>+C58</f>
        <v>87</v>
      </c>
      <c r="F68" s="3"/>
      <c r="G68" s="3"/>
      <c r="H68" s="3"/>
      <c r="I68" s="3"/>
      <c r="J68" s="3"/>
    </row>
    <row r="69" spans="1:10" x14ac:dyDescent="0.25">
      <c r="A69" s="3"/>
      <c r="B69" s="3"/>
      <c r="C69" s="3" t="s">
        <v>12</v>
      </c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</sheetData>
  <mergeCells count="86">
    <mergeCell ref="A51:G51"/>
    <mergeCell ref="J51:K51"/>
    <mergeCell ref="B53:C53"/>
    <mergeCell ref="A61:B61"/>
    <mergeCell ref="A55:B55"/>
    <mergeCell ref="A56:B56"/>
    <mergeCell ref="E56:G56"/>
    <mergeCell ref="H56:I56"/>
    <mergeCell ref="H57:I57"/>
    <mergeCell ref="A59:B60"/>
    <mergeCell ref="E59:G59"/>
    <mergeCell ref="H59:I59"/>
    <mergeCell ref="A54:B54"/>
    <mergeCell ref="H44:I44"/>
    <mergeCell ref="J44:J46"/>
    <mergeCell ref="K44:K46"/>
    <mergeCell ref="B45:B46"/>
    <mergeCell ref="C45:C46"/>
    <mergeCell ref="H45:H46"/>
    <mergeCell ref="I45:I46"/>
    <mergeCell ref="B49:E49"/>
    <mergeCell ref="A50:G50"/>
    <mergeCell ref="B36:E36"/>
    <mergeCell ref="A37:G37"/>
    <mergeCell ref="A38:G38"/>
    <mergeCell ref="A44:A46"/>
    <mergeCell ref="B44:C44"/>
    <mergeCell ref="D44:D46"/>
    <mergeCell ref="E44:E46"/>
    <mergeCell ref="F44:F46"/>
    <mergeCell ref="G44:G46"/>
    <mergeCell ref="J38:K38"/>
    <mergeCell ref="A42:C42"/>
    <mergeCell ref="G31:G33"/>
    <mergeCell ref="H31:I31"/>
    <mergeCell ref="J31:J33"/>
    <mergeCell ref="K31:K33"/>
    <mergeCell ref="B32:B33"/>
    <mergeCell ref="C32:C33"/>
    <mergeCell ref="H32:H33"/>
    <mergeCell ref="I32:I33"/>
    <mergeCell ref="F31:F33"/>
    <mergeCell ref="A29:C29"/>
    <mergeCell ref="A31:A33"/>
    <mergeCell ref="B31:C31"/>
    <mergeCell ref="D31:D33"/>
    <mergeCell ref="E31:E33"/>
    <mergeCell ref="B25:E25"/>
    <mergeCell ref="A26:G26"/>
    <mergeCell ref="A27:G27"/>
    <mergeCell ref="J27:K27"/>
    <mergeCell ref="G21:G23"/>
    <mergeCell ref="H21:I21"/>
    <mergeCell ref="J21:J23"/>
    <mergeCell ref="K21:K23"/>
    <mergeCell ref="B22:B23"/>
    <mergeCell ref="C22:C23"/>
    <mergeCell ref="H22:H23"/>
    <mergeCell ref="I22:I23"/>
    <mergeCell ref="A21:A23"/>
    <mergeCell ref="B21:C21"/>
    <mergeCell ref="D21:D23"/>
    <mergeCell ref="E21:E23"/>
    <mergeCell ref="F21:F23"/>
    <mergeCell ref="H9:I9"/>
    <mergeCell ref="J9:J11"/>
    <mergeCell ref="K9:K11"/>
    <mergeCell ref="B10:B11"/>
    <mergeCell ref="C10:C11"/>
    <mergeCell ref="H10:H11"/>
    <mergeCell ref="I10:I11"/>
    <mergeCell ref="B15:E15"/>
    <mergeCell ref="A16:G16"/>
    <mergeCell ref="A17:G17"/>
    <mergeCell ref="J17:K17"/>
    <mergeCell ref="A19:C19"/>
    <mergeCell ref="A1:K1"/>
    <mergeCell ref="A2:K2"/>
    <mergeCell ref="A4:K4"/>
    <mergeCell ref="A7:C7"/>
    <mergeCell ref="A9:A11"/>
    <mergeCell ref="B9:C9"/>
    <mergeCell ref="D9:D11"/>
    <mergeCell ref="E9:E11"/>
    <mergeCell ref="F9:F11"/>
    <mergeCell ref="G9:G11"/>
  </mergeCells>
  <pageMargins left="0.23622047244094491" right="0.23622047244094491" top="0.74803149606299213" bottom="0.74803149606299213" header="0.31496062992125984" footer="0.31496062992125984"/>
  <pageSetup scale="90" orientation="landscape" r:id="rId1"/>
  <rowBreaks count="1" manualBreakCount="1">
    <brk id="17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EC99-5095-4D18-940E-FD50984AD89E}">
  <dimension ref="A1:K86"/>
  <sheetViews>
    <sheetView topLeftCell="A70" workbookViewId="0">
      <selection activeCell="B71" sqref="A71:I86"/>
    </sheetView>
  </sheetViews>
  <sheetFormatPr baseColWidth="10" defaultRowHeight="15" x14ac:dyDescent="0.25"/>
  <cols>
    <col min="1" max="1" width="5.140625" customWidth="1"/>
    <col min="2" max="2" width="16.85546875" customWidth="1"/>
    <col min="3" max="3" width="24.7109375" customWidth="1"/>
    <col min="4" max="4" width="16" customWidth="1"/>
    <col min="6" max="6" width="7.7109375" customWidth="1"/>
    <col min="7" max="7" width="13.4257812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441" t="s">
        <v>11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16.5" x14ac:dyDescent="0.25">
      <c r="A2" s="441" t="s">
        <v>59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1" x14ac:dyDescent="0.25">
      <c r="A3" s="279"/>
      <c r="B3" s="279"/>
      <c r="C3" s="279"/>
      <c r="D3" s="279"/>
      <c r="E3" s="279"/>
      <c r="F3" s="279"/>
      <c r="G3" s="279"/>
      <c r="H3" s="279"/>
      <c r="I3" s="279"/>
    </row>
    <row r="4" spans="1:11" ht="16.5" x14ac:dyDescent="0.25">
      <c r="A4" s="392" t="s">
        <v>296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1:11" ht="16.5" x14ac:dyDescent="0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</row>
    <row r="6" spans="1:11" ht="16.5" x14ac:dyDescent="0.25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</row>
    <row r="7" spans="1:11" ht="16.5" x14ac:dyDescent="0.25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</row>
    <row r="8" spans="1:11" ht="16.5" x14ac:dyDescent="0.25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</row>
    <row r="9" spans="1:11" x14ac:dyDescent="0.25">
      <c r="A9" s="359" t="s">
        <v>98</v>
      </c>
      <c r="B9" s="390"/>
      <c r="C9" s="390"/>
      <c r="D9" s="8"/>
      <c r="E9" s="8"/>
      <c r="F9" s="8"/>
      <c r="G9" s="8"/>
      <c r="H9" s="29"/>
      <c r="I9" s="29"/>
      <c r="J9" s="30"/>
      <c r="K9" s="31"/>
    </row>
    <row r="10" spans="1:11" ht="15.75" thickBot="1" x14ac:dyDescent="0.3">
      <c r="A10" s="275"/>
      <c r="B10" s="278"/>
      <c r="C10" s="278"/>
      <c r="D10" s="8"/>
      <c r="E10" s="8"/>
      <c r="F10" s="8"/>
      <c r="G10" s="8"/>
      <c r="H10" s="29"/>
      <c r="I10" s="29"/>
      <c r="J10" s="30"/>
      <c r="K10" s="31"/>
    </row>
    <row r="11" spans="1:11" ht="15.75" thickBot="1" x14ac:dyDescent="0.3">
      <c r="A11" s="367" t="s">
        <v>0</v>
      </c>
      <c r="B11" s="381" t="s">
        <v>47</v>
      </c>
      <c r="C11" s="382"/>
      <c r="D11" s="383" t="s">
        <v>1</v>
      </c>
      <c r="E11" s="383" t="s">
        <v>17</v>
      </c>
      <c r="F11" s="383" t="s">
        <v>26</v>
      </c>
      <c r="G11" s="367" t="s">
        <v>2</v>
      </c>
      <c r="H11" s="370" t="s">
        <v>6</v>
      </c>
      <c r="I11" s="371"/>
      <c r="J11" s="372" t="s">
        <v>20</v>
      </c>
      <c r="K11" s="372" t="s">
        <v>21</v>
      </c>
    </row>
    <row r="12" spans="1:11" x14ac:dyDescent="0.25">
      <c r="A12" s="380"/>
      <c r="B12" s="367" t="s">
        <v>3</v>
      </c>
      <c r="C12" s="367" t="s">
        <v>4</v>
      </c>
      <c r="D12" s="384"/>
      <c r="E12" s="384"/>
      <c r="F12" s="384"/>
      <c r="G12" s="368"/>
      <c r="H12" s="378" t="s">
        <v>5</v>
      </c>
      <c r="I12" s="378" t="s">
        <v>86</v>
      </c>
      <c r="J12" s="373"/>
      <c r="K12" s="375"/>
    </row>
    <row r="13" spans="1:11" ht="15.75" thickBot="1" x14ac:dyDescent="0.3">
      <c r="A13" s="377"/>
      <c r="B13" s="377"/>
      <c r="C13" s="377"/>
      <c r="D13" s="385"/>
      <c r="E13" s="385"/>
      <c r="F13" s="385"/>
      <c r="G13" s="369"/>
      <c r="H13" s="376"/>
      <c r="I13" s="379"/>
      <c r="J13" s="374"/>
      <c r="K13" s="376"/>
    </row>
    <row r="14" spans="1:11" ht="65.099999999999994" customHeight="1" thickBot="1" x14ac:dyDescent="0.3">
      <c r="A14" s="70">
        <v>1</v>
      </c>
      <c r="B14" s="82" t="s">
        <v>290</v>
      </c>
      <c r="C14" s="70" t="s">
        <v>67</v>
      </c>
      <c r="D14" s="82" t="s">
        <v>218</v>
      </c>
      <c r="E14" s="82" t="s">
        <v>298</v>
      </c>
      <c r="F14" s="70">
        <v>24</v>
      </c>
      <c r="G14" s="82" t="s">
        <v>299</v>
      </c>
      <c r="H14" s="70">
        <v>35</v>
      </c>
      <c r="I14" s="70">
        <v>6</v>
      </c>
      <c r="J14" s="111">
        <v>99120</v>
      </c>
      <c r="K14" s="111">
        <v>46600</v>
      </c>
    </row>
    <row r="15" spans="1:11" ht="65.099999999999994" customHeight="1" thickBot="1" x14ac:dyDescent="0.3">
      <c r="A15" s="70">
        <v>1</v>
      </c>
      <c r="B15" s="82" t="s">
        <v>319</v>
      </c>
      <c r="C15" s="70" t="s">
        <v>162</v>
      </c>
      <c r="D15" s="82" t="s">
        <v>218</v>
      </c>
      <c r="E15" s="82" t="s">
        <v>318</v>
      </c>
      <c r="F15" s="70">
        <v>24</v>
      </c>
      <c r="G15" s="82" t="s">
        <v>276</v>
      </c>
      <c r="H15" s="70">
        <v>33</v>
      </c>
      <c r="I15" s="70">
        <v>29</v>
      </c>
      <c r="J15" s="111">
        <v>66912</v>
      </c>
      <c r="K15" s="111">
        <v>50000</v>
      </c>
    </row>
    <row r="16" spans="1:11" ht="15.75" thickBot="1" x14ac:dyDescent="0.3">
      <c r="A16" s="53">
        <f>SUM(A14:A15)</f>
        <v>2</v>
      </c>
      <c r="B16" s="360" t="s">
        <v>10</v>
      </c>
      <c r="C16" s="361"/>
      <c r="D16" s="361"/>
      <c r="E16" s="362"/>
      <c r="F16" s="274">
        <f>SUM(F14:F15)</f>
        <v>48</v>
      </c>
      <c r="G16" s="273"/>
      <c r="H16" s="274">
        <f>SUM(H14:H15)</f>
        <v>68</v>
      </c>
      <c r="I16" s="274">
        <f>SUM(I14:I15)</f>
        <v>35</v>
      </c>
      <c r="J16" s="282">
        <f>SUM(J14:J15)</f>
        <v>166032</v>
      </c>
      <c r="K16" s="282">
        <f>SUM(K14:K15)</f>
        <v>96600</v>
      </c>
    </row>
    <row r="17" spans="1:11" ht="15.75" thickBot="1" x14ac:dyDescent="0.3">
      <c r="A17" s="355" t="s">
        <v>9</v>
      </c>
      <c r="B17" s="356"/>
      <c r="C17" s="356"/>
      <c r="D17" s="356"/>
      <c r="E17" s="356"/>
      <c r="F17" s="356"/>
      <c r="G17" s="356"/>
      <c r="H17" s="39"/>
      <c r="I17" s="27"/>
      <c r="J17" s="282" t="s">
        <v>12</v>
      </c>
      <c r="K17" s="282">
        <f>+K16*1.1</f>
        <v>106260.00000000001</v>
      </c>
    </row>
    <row r="18" spans="1:11" ht="15.75" thickBot="1" x14ac:dyDescent="0.3">
      <c r="A18" s="357" t="s">
        <v>29</v>
      </c>
      <c r="B18" s="358"/>
      <c r="C18" s="358"/>
      <c r="D18" s="358"/>
      <c r="E18" s="358"/>
      <c r="F18" s="358"/>
      <c r="G18" s="358"/>
      <c r="H18" s="28"/>
      <c r="I18" s="28"/>
      <c r="J18" s="402">
        <f>+J16+K17</f>
        <v>272292</v>
      </c>
      <c r="K18" s="356"/>
    </row>
    <row r="23" spans="1:11" x14ac:dyDescent="0.25">
      <c r="A23" s="359" t="s">
        <v>60</v>
      </c>
      <c r="B23" s="390"/>
      <c r="C23" s="390"/>
      <c r="D23" s="8"/>
      <c r="E23" s="8"/>
      <c r="F23" s="8"/>
      <c r="G23" s="8"/>
      <c r="H23" s="29"/>
      <c r="I23" s="29"/>
      <c r="J23" s="30"/>
      <c r="K23" s="31"/>
    </row>
    <row r="24" spans="1:11" ht="15.75" thickBot="1" x14ac:dyDescent="0.3">
      <c r="A24" s="275"/>
      <c r="B24" s="278"/>
      <c r="C24" s="278"/>
      <c r="D24" s="8"/>
      <c r="E24" s="8"/>
      <c r="F24" s="8"/>
      <c r="G24" s="8"/>
      <c r="H24" s="29"/>
      <c r="I24" s="29"/>
      <c r="J24" s="30"/>
      <c r="K24" s="31"/>
    </row>
    <row r="25" spans="1:11" ht="15.75" thickBot="1" x14ac:dyDescent="0.3">
      <c r="A25" s="367" t="s">
        <v>0</v>
      </c>
      <c r="B25" s="381" t="s">
        <v>47</v>
      </c>
      <c r="C25" s="382"/>
      <c r="D25" s="383" t="s">
        <v>1</v>
      </c>
      <c r="E25" s="383" t="s">
        <v>17</v>
      </c>
      <c r="F25" s="383" t="s">
        <v>26</v>
      </c>
      <c r="G25" s="367" t="s">
        <v>2</v>
      </c>
      <c r="H25" s="370" t="s">
        <v>6</v>
      </c>
      <c r="I25" s="371"/>
      <c r="J25" s="372" t="s">
        <v>20</v>
      </c>
      <c r="K25" s="372" t="s">
        <v>21</v>
      </c>
    </row>
    <row r="26" spans="1:11" x14ac:dyDescent="0.25">
      <c r="A26" s="380"/>
      <c r="B26" s="367" t="s">
        <v>3</v>
      </c>
      <c r="C26" s="367" t="s">
        <v>4</v>
      </c>
      <c r="D26" s="384"/>
      <c r="E26" s="384"/>
      <c r="F26" s="384"/>
      <c r="G26" s="368"/>
      <c r="H26" s="378" t="s">
        <v>5</v>
      </c>
      <c r="I26" s="378" t="s">
        <v>86</v>
      </c>
      <c r="J26" s="373"/>
      <c r="K26" s="375"/>
    </row>
    <row r="27" spans="1:11" ht="15.75" thickBot="1" x14ac:dyDescent="0.3">
      <c r="A27" s="377"/>
      <c r="B27" s="377"/>
      <c r="C27" s="377"/>
      <c r="D27" s="385"/>
      <c r="E27" s="385"/>
      <c r="F27" s="385"/>
      <c r="G27" s="369"/>
      <c r="H27" s="376"/>
      <c r="I27" s="379"/>
      <c r="J27" s="374"/>
      <c r="K27" s="376"/>
    </row>
    <row r="28" spans="1:11" ht="63.75" customHeight="1" thickBot="1" x14ac:dyDescent="0.3">
      <c r="A28" s="70">
        <v>1</v>
      </c>
      <c r="B28" s="44" t="s">
        <v>311</v>
      </c>
      <c r="C28" s="70" t="s">
        <v>237</v>
      </c>
      <c r="D28" s="70" t="s">
        <v>62</v>
      </c>
      <c r="E28" s="82" t="s">
        <v>298</v>
      </c>
      <c r="F28" s="70">
        <v>24</v>
      </c>
      <c r="G28" s="70" t="s">
        <v>40</v>
      </c>
      <c r="H28" s="70">
        <v>26</v>
      </c>
      <c r="I28" s="70">
        <v>51</v>
      </c>
      <c r="J28" s="74">
        <v>92482.5</v>
      </c>
      <c r="K28" s="74">
        <v>59800</v>
      </c>
    </row>
    <row r="29" spans="1:11" ht="62.25" customHeight="1" thickBot="1" x14ac:dyDescent="0.3">
      <c r="A29" s="70">
        <v>1</v>
      </c>
      <c r="B29" s="44" t="s">
        <v>310</v>
      </c>
      <c r="C29" s="70" t="s">
        <v>226</v>
      </c>
      <c r="D29" s="70" t="s">
        <v>62</v>
      </c>
      <c r="E29" s="82" t="s">
        <v>305</v>
      </c>
      <c r="F29" s="70">
        <v>24</v>
      </c>
      <c r="G29" s="70" t="s">
        <v>238</v>
      </c>
      <c r="H29" s="70">
        <v>5</v>
      </c>
      <c r="I29" s="70">
        <v>23</v>
      </c>
      <c r="J29" s="74">
        <v>65560.800000000003</v>
      </c>
      <c r="K29" s="74">
        <v>43400</v>
      </c>
    </row>
    <row r="30" spans="1:11" ht="64.5" customHeight="1" thickBot="1" x14ac:dyDescent="0.3">
      <c r="A30" s="70">
        <v>1</v>
      </c>
      <c r="B30" s="44" t="s">
        <v>312</v>
      </c>
      <c r="C30" s="264" t="s">
        <v>277</v>
      </c>
      <c r="D30" s="70" t="s">
        <v>62</v>
      </c>
      <c r="E30" s="82" t="s">
        <v>313</v>
      </c>
      <c r="F30" s="70">
        <v>24</v>
      </c>
      <c r="G30" s="70" t="s">
        <v>199</v>
      </c>
      <c r="H30" s="70">
        <v>41</v>
      </c>
      <c r="I30" s="70">
        <v>4</v>
      </c>
      <c r="J30" s="74">
        <v>63720</v>
      </c>
      <c r="K30" s="74">
        <v>56800</v>
      </c>
    </row>
    <row r="31" spans="1:11" ht="15.75" thickBot="1" x14ac:dyDescent="0.3">
      <c r="A31" s="224">
        <f>SUM(A28:A30)</f>
        <v>3</v>
      </c>
      <c r="B31" s="417" t="s">
        <v>10</v>
      </c>
      <c r="C31" s="444"/>
      <c r="D31" s="444"/>
      <c r="E31" s="445"/>
      <c r="F31" s="146">
        <f>SUM(F28:F30)</f>
        <v>72</v>
      </c>
      <c r="G31" s="265"/>
      <c r="H31" s="146">
        <f t="shared" ref="H31:I31" si="0">SUM(H28:H30)</f>
        <v>72</v>
      </c>
      <c r="I31" s="146">
        <f t="shared" si="0"/>
        <v>78</v>
      </c>
      <c r="J31" s="284">
        <f>SUM(J28:J30)</f>
        <v>221763.3</v>
      </c>
      <c r="K31" s="284">
        <f>SUM(K28:K30)</f>
        <v>160000</v>
      </c>
    </row>
    <row r="32" spans="1:11" ht="15.75" thickBot="1" x14ac:dyDescent="0.3">
      <c r="A32" s="446" t="s">
        <v>9</v>
      </c>
      <c r="B32" s="447"/>
      <c r="C32" s="447"/>
      <c r="D32" s="447"/>
      <c r="E32" s="447"/>
      <c r="F32" s="447"/>
      <c r="G32" s="447"/>
      <c r="H32" s="142"/>
      <c r="I32" s="226"/>
      <c r="J32" s="284" t="s">
        <v>12</v>
      </c>
      <c r="K32" s="284">
        <f>+K31*1.1</f>
        <v>176000</v>
      </c>
    </row>
    <row r="33" spans="1:11" ht="15.75" thickBot="1" x14ac:dyDescent="0.3">
      <c r="A33" s="448" t="s">
        <v>29</v>
      </c>
      <c r="B33" s="449"/>
      <c r="C33" s="449"/>
      <c r="D33" s="449"/>
      <c r="E33" s="449"/>
      <c r="F33" s="449"/>
      <c r="G33" s="449"/>
      <c r="H33" s="227"/>
      <c r="I33" s="227"/>
      <c r="J33" s="450">
        <f>+J31+K32</f>
        <v>397763.3</v>
      </c>
      <c r="K33" s="447"/>
    </row>
    <row r="34" spans="1:11" x14ac:dyDescent="0.25">
      <c r="A34" s="112"/>
      <c r="B34" s="113"/>
      <c r="C34" s="113"/>
      <c r="D34" s="113"/>
      <c r="E34" s="113"/>
      <c r="F34" s="113"/>
      <c r="G34" s="113"/>
      <c r="H34" s="114"/>
      <c r="I34" s="114"/>
      <c r="J34" s="115"/>
      <c r="K34" s="116"/>
    </row>
    <row r="35" spans="1:11" x14ac:dyDescent="0.25">
      <c r="A35" s="359" t="s">
        <v>79</v>
      </c>
      <c r="B35" s="390"/>
      <c r="C35" s="390"/>
      <c r="D35" s="8"/>
      <c r="E35" s="8"/>
      <c r="F35" s="8"/>
      <c r="G35" s="8"/>
      <c r="H35" s="29"/>
      <c r="I35" s="29"/>
      <c r="J35" s="30"/>
      <c r="K35" s="31"/>
    </row>
    <row r="36" spans="1:11" ht="15.75" thickBot="1" x14ac:dyDescent="0.3">
      <c r="A36" s="275"/>
      <c r="B36" s="278"/>
      <c r="C36" s="278"/>
      <c r="D36" s="8"/>
      <c r="E36" s="8"/>
      <c r="F36" s="8"/>
      <c r="G36" s="8"/>
      <c r="H36" s="29"/>
      <c r="I36" s="29"/>
      <c r="J36" s="30"/>
      <c r="K36" s="31"/>
    </row>
    <row r="37" spans="1:11" ht="15.75" thickBot="1" x14ac:dyDescent="0.3">
      <c r="A37" s="367" t="s">
        <v>0</v>
      </c>
      <c r="B37" s="381" t="s">
        <v>47</v>
      </c>
      <c r="C37" s="382"/>
      <c r="D37" s="383" t="s">
        <v>1</v>
      </c>
      <c r="E37" s="383" t="s">
        <v>17</v>
      </c>
      <c r="F37" s="383" t="s">
        <v>26</v>
      </c>
      <c r="G37" s="367" t="s">
        <v>2</v>
      </c>
      <c r="H37" s="370" t="s">
        <v>6</v>
      </c>
      <c r="I37" s="371"/>
      <c r="J37" s="372" t="s">
        <v>20</v>
      </c>
      <c r="K37" s="372" t="s">
        <v>21</v>
      </c>
    </row>
    <row r="38" spans="1:11" x14ac:dyDescent="0.25">
      <c r="A38" s="380"/>
      <c r="B38" s="367" t="s">
        <v>3</v>
      </c>
      <c r="C38" s="367" t="s">
        <v>4</v>
      </c>
      <c r="D38" s="384"/>
      <c r="E38" s="384"/>
      <c r="F38" s="384"/>
      <c r="G38" s="368"/>
      <c r="H38" s="378" t="s">
        <v>5</v>
      </c>
      <c r="I38" s="378" t="s">
        <v>86</v>
      </c>
      <c r="J38" s="373"/>
      <c r="K38" s="375"/>
    </row>
    <row r="39" spans="1:11" ht="15.75" thickBot="1" x14ac:dyDescent="0.3">
      <c r="A39" s="377"/>
      <c r="B39" s="377"/>
      <c r="C39" s="377"/>
      <c r="D39" s="385"/>
      <c r="E39" s="385"/>
      <c r="F39" s="385"/>
      <c r="G39" s="369"/>
      <c r="H39" s="376"/>
      <c r="I39" s="379"/>
      <c r="J39" s="374"/>
      <c r="K39" s="376"/>
    </row>
    <row r="40" spans="1:11" ht="62.25" customHeight="1" thickBot="1" x14ac:dyDescent="0.3">
      <c r="A40" s="44">
        <v>1</v>
      </c>
      <c r="B40" s="82" t="s">
        <v>301</v>
      </c>
      <c r="C40" s="70" t="s">
        <v>226</v>
      </c>
      <c r="D40" s="82" t="s">
        <v>43</v>
      </c>
      <c r="E40" s="82" t="s">
        <v>300</v>
      </c>
      <c r="F40" s="82">
        <v>16</v>
      </c>
      <c r="G40" s="82" t="s">
        <v>84</v>
      </c>
      <c r="H40" s="82">
        <v>8</v>
      </c>
      <c r="I40" s="82">
        <v>45</v>
      </c>
      <c r="J40" s="111">
        <v>42185</v>
      </c>
      <c r="K40" s="111">
        <v>42000</v>
      </c>
    </row>
    <row r="41" spans="1:11" ht="65.099999999999994" customHeight="1" thickBot="1" x14ac:dyDescent="0.3">
      <c r="A41" s="82">
        <v>1</v>
      </c>
      <c r="B41" s="82" t="s">
        <v>302</v>
      </c>
      <c r="C41" s="70" t="s">
        <v>67</v>
      </c>
      <c r="D41" s="82" t="s">
        <v>43</v>
      </c>
      <c r="E41" s="82" t="s">
        <v>309</v>
      </c>
      <c r="F41" s="82">
        <v>24</v>
      </c>
      <c r="G41" s="82" t="s">
        <v>85</v>
      </c>
      <c r="H41" s="82">
        <v>11</v>
      </c>
      <c r="I41" s="82">
        <v>33</v>
      </c>
      <c r="J41" s="111">
        <v>43188</v>
      </c>
      <c r="K41" s="111">
        <v>57600</v>
      </c>
    </row>
    <row r="42" spans="1:11" ht="65.099999999999994" customHeight="1" thickBot="1" x14ac:dyDescent="0.3">
      <c r="A42" s="82">
        <v>1</v>
      </c>
      <c r="B42" s="82" t="s">
        <v>314</v>
      </c>
      <c r="C42" s="268" t="s">
        <v>286</v>
      </c>
      <c r="D42" s="82" t="s">
        <v>43</v>
      </c>
      <c r="E42" s="82" t="s">
        <v>315</v>
      </c>
      <c r="F42" s="82">
        <v>48</v>
      </c>
      <c r="G42" s="82" t="s">
        <v>274</v>
      </c>
      <c r="H42" s="82">
        <v>13</v>
      </c>
      <c r="I42" s="82">
        <v>12</v>
      </c>
      <c r="J42" s="111">
        <f>49560*2</f>
        <v>99120</v>
      </c>
      <c r="K42" s="111">
        <f>42400+56000</f>
        <v>98400</v>
      </c>
    </row>
    <row r="43" spans="1:11" ht="15.75" thickBot="1" x14ac:dyDescent="0.3">
      <c r="A43" s="53">
        <f>SUM(A40:A42)</f>
        <v>3</v>
      </c>
      <c r="B43" s="360" t="s">
        <v>10</v>
      </c>
      <c r="C43" s="361"/>
      <c r="D43" s="361"/>
      <c r="E43" s="362"/>
      <c r="F43" s="274">
        <f>SUM(F40:F42)</f>
        <v>88</v>
      </c>
      <c r="G43" s="273"/>
      <c r="H43" s="292">
        <f t="shared" ref="H43:I43" si="1">SUM(H40:H42)</f>
        <v>32</v>
      </c>
      <c r="I43" s="292">
        <f t="shared" si="1"/>
        <v>90</v>
      </c>
      <c r="J43" s="282">
        <f>SUM(J40:J42)</f>
        <v>184493</v>
      </c>
      <c r="K43" s="293">
        <f>SUM(K40:K42)</f>
        <v>198000</v>
      </c>
    </row>
    <row r="44" spans="1:11" ht="15.75" thickBot="1" x14ac:dyDescent="0.3">
      <c r="A44" s="355" t="s">
        <v>9</v>
      </c>
      <c r="B44" s="356"/>
      <c r="C44" s="356"/>
      <c r="D44" s="356"/>
      <c r="E44" s="356"/>
      <c r="F44" s="356"/>
      <c r="G44" s="356"/>
      <c r="H44" s="39"/>
      <c r="I44" s="27"/>
      <c r="J44" s="282" t="s">
        <v>12</v>
      </c>
      <c r="K44" s="282">
        <f>+K43*1.1</f>
        <v>217800.00000000003</v>
      </c>
    </row>
    <row r="45" spans="1:11" ht="15.75" thickBot="1" x14ac:dyDescent="0.3">
      <c r="A45" s="357" t="s">
        <v>29</v>
      </c>
      <c r="B45" s="358"/>
      <c r="C45" s="358"/>
      <c r="D45" s="358"/>
      <c r="E45" s="358"/>
      <c r="F45" s="358"/>
      <c r="G45" s="358"/>
      <c r="H45" s="28"/>
      <c r="I45" s="28"/>
      <c r="J45" s="402">
        <f>+K44+J43</f>
        <v>402293</v>
      </c>
      <c r="K45" s="356"/>
    </row>
    <row r="46" spans="1:11" x14ac:dyDescent="0.25">
      <c r="A46" s="112"/>
      <c r="B46" s="113"/>
      <c r="C46" s="113"/>
      <c r="D46" s="113"/>
      <c r="E46" s="113"/>
      <c r="F46" s="113"/>
      <c r="G46" s="113"/>
      <c r="H46" s="114"/>
      <c r="I46" s="114"/>
      <c r="J46" s="115"/>
      <c r="K46" s="116"/>
    </row>
    <row r="47" spans="1:11" x14ac:dyDescent="0.25">
      <c r="A47" s="359" t="s">
        <v>66</v>
      </c>
      <c r="B47" s="390"/>
      <c r="C47" s="390"/>
      <c r="D47" s="8"/>
      <c r="E47" s="8"/>
      <c r="F47" s="8"/>
      <c r="G47" s="8"/>
      <c r="H47" s="29"/>
      <c r="I47" s="29"/>
      <c r="J47" s="30"/>
      <c r="K47" s="31"/>
    </row>
    <row r="48" spans="1:11" ht="15.75" thickBot="1" x14ac:dyDescent="0.3">
      <c r="A48" s="275"/>
      <c r="B48" s="278"/>
      <c r="C48" s="278"/>
      <c r="D48" s="8"/>
      <c r="E48" s="8"/>
      <c r="F48" s="8"/>
      <c r="G48" s="8"/>
      <c r="H48" s="29"/>
      <c r="I48" s="29"/>
      <c r="J48" s="30"/>
      <c r="K48" s="31"/>
    </row>
    <row r="49" spans="1:11" ht="15.75" thickBot="1" x14ac:dyDescent="0.3">
      <c r="A49" s="367" t="s">
        <v>0</v>
      </c>
      <c r="B49" s="381" t="s">
        <v>47</v>
      </c>
      <c r="C49" s="382"/>
      <c r="D49" s="383" t="s">
        <v>1</v>
      </c>
      <c r="E49" s="383" t="s">
        <v>17</v>
      </c>
      <c r="F49" s="383" t="s">
        <v>26</v>
      </c>
      <c r="G49" s="367" t="s">
        <v>2</v>
      </c>
      <c r="H49" s="370" t="s">
        <v>6</v>
      </c>
      <c r="I49" s="371"/>
      <c r="J49" s="372" t="s">
        <v>20</v>
      </c>
      <c r="K49" s="372" t="s">
        <v>21</v>
      </c>
    </row>
    <row r="50" spans="1:11" x14ac:dyDescent="0.25">
      <c r="A50" s="380"/>
      <c r="B50" s="367" t="s">
        <v>3</v>
      </c>
      <c r="C50" s="367" t="s">
        <v>4</v>
      </c>
      <c r="D50" s="384"/>
      <c r="E50" s="384"/>
      <c r="F50" s="384"/>
      <c r="G50" s="368"/>
      <c r="H50" s="378" t="s">
        <v>5</v>
      </c>
      <c r="I50" s="378" t="s">
        <v>86</v>
      </c>
      <c r="J50" s="373"/>
      <c r="K50" s="375"/>
    </row>
    <row r="51" spans="1:11" ht="15.75" thickBot="1" x14ac:dyDescent="0.3">
      <c r="A51" s="377"/>
      <c r="B51" s="377"/>
      <c r="C51" s="377"/>
      <c r="D51" s="385"/>
      <c r="E51" s="385"/>
      <c r="F51" s="385"/>
      <c r="G51" s="369"/>
      <c r="H51" s="376"/>
      <c r="I51" s="379"/>
      <c r="J51" s="374"/>
      <c r="K51" s="376"/>
    </row>
    <row r="52" spans="1:11" ht="72" thickBot="1" x14ac:dyDescent="0.3">
      <c r="A52" s="70">
        <v>1</v>
      </c>
      <c r="B52" s="82" t="s">
        <v>295</v>
      </c>
      <c r="C52" s="73" t="s">
        <v>297</v>
      </c>
      <c r="D52" s="70" t="s">
        <v>69</v>
      </c>
      <c r="E52" s="70" t="s">
        <v>306</v>
      </c>
      <c r="F52" s="70">
        <v>16</v>
      </c>
      <c r="G52" s="70" t="s">
        <v>307</v>
      </c>
      <c r="H52" s="70">
        <v>6</v>
      </c>
      <c r="I52" s="70">
        <v>28</v>
      </c>
      <c r="J52" s="74">
        <v>26845</v>
      </c>
      <c r="K52" s="74">
        <v>33200</v>
      </c>
    </row>
    <row r="53" spans="1:11" ht="15.75" thickBot="1" x14ac:dyDescent="0.3">
      <c r="A53" s="224">
        <f>SUM(A52:A52)</f>
        <v>1</v>
      </c>
      <c r="B53" s="417" t="s">
        <v>10</v>
      </c>
      <c r="C53" s="444"/>
      <c r="D53" s="444"/>
      <c r="E53" s="445"/>
      <c r="F53" s="146">
        <f>SUM(F52:F52)</f>
        <v>16</v>
      </c>
      <c r="G53" s="265"/>
      <c r="H53" s="146">
        <f>SUM(H52:H52)</f>
        <v>6</v>
      </c>
      <c r="I53" s="146">
        <f>SUM(I52:I52)</f>
        <v>28</v>
      </c>
      <c r="J53" s="284">
        <f>SUM(J52:J52)</f>
        <v>26845</v>
      </c>
      <c r="K53" s="284">
        <f>SUM(K52:K52)</f>
        <v>33200</v>
      </c>
    </row>
    <row r="54" spans="1:11" ht="15.75" thickBot="1" x14ac:dyDescent="0.3">
      <c r="A54" s="446" t="s">
        <v>9</v>
      </c>
      <c r="B54" s="447"/>
      <c r="C54" s="447"/>
      <c r="D54" s="447"/>
      <c r="E54" s="447"/>
      <c r="F54" s="447"/>
      <c r="G54" s="447"/>
      <c r="H54" s="142"/>
      <c r="I54" s="226"/>
      <c r="J54" s="284" t="s">
        <v>12</v>
      </c>
      <c r="K54" s="284">
        <f>+K53*1.1</f>
        <v>36520</v>
      </c>
    </row>
    <row r="55" spans="1:11" ht="15.75" thickBot="1" x14ac:dyDescent="0.3">
      <c r="A55" s="448" t="s">
        <v>29</v>
      </c>
      <c r="B55" s="449"/>
      <c r="C55" s="449"/>
      <c r="D55" s="449"/>
      <c r="E55" s="449"/>
      <c r="F55" s="449"/>
      <c r="G55" s="449"/>
      <c r="H55" s="227"/>
      <c r="I55" s="227"/>
      <c r="J55" s="450">
        <f>+J53+K54</f>
        <v>63365</v>
      </c>
      <c r="K55" s="447"/>
    </row>
    <row r="56" spans="1:11" x14ac:dyDescent="0.25">
      <c r="A56" s="287"/>
      <c r="B56" s="288"/>
      <c r="C56" s="288"/>
      <c r="D56" s="288"/>
      <c r="E56" s="288"/>
      <c r="F56" s="288"/>
      <c r="G56" s="288"/>
      <c r="H56" s="289"/>
      <c r="I56" s="289"/>
      <c r="J56" s="290"/>
      <c r="K56" s="291"/>
    </row>
    <row r="57" spans="1:11" x14ac:dyDescent="0.25">
      <c r="A57" s="359" t="s">
        <v>221</v>
      </c>
      <c r="B57" s="390"/>
      <c r="C57" s="390"/>
      <c r="D57" s="8"/>
      <c r="E57" s="8"/>
      <c r="F57" s="8"/>
      <c r="G57" s="8"/>
      <c r="H57" s="29"/>
      <c r="I57" s="29"/>
      <c r="J57" s="30"/>
      <c r="K57" s="31"/>
    </row>
    <row r="58" spans="1:11" ht="15.75" thickBot="1" x14ac:dyDescent="0.3">
      <c r="A58" s="275"/>
      <c r="B58" s="278"/>
      <c r="C58" s="278"/>
      <c r="D58" s="8"/>
      <c r="E58" s="8"/>
      <c r="F58" s="8"/>
      <c r="G58" s="8"/>
      <c r="H58" s="29"/>
      <c r="I58" s="29"/>
      <c r="J58" s="30"/>
      <c r="K58" s="31"/>
    </row>
    <row r="59" spans="1:11" ht="15.75" thickBot="1" x14ac:dyDescent="0.3">
      <c r="A59" s="367" t="s">
        <v>0</v>
      </c>
      <c r="B59" s="381" t="s">
        <v>47</v>
      </c>
      <c r="C59" s="382"/>
      <c r="D59" s="383" t="s">
        <v>1</v>
      </c>
      <c r="E59" s="383" t="s">
        <v>17</v>
      </c>
      <c r="F59" s="383" t="s">
        <v>26</v>
      </c>
      <c r="G59" s="367" t="s">
        <v>2</v>
      </c>
      <c r="H59" s="370" t="s">
        <v>6</v>
      </c>
      <c r="I59" s="371"/>
      <c r="J59" s="372" t="s">
        <v>20</v>
      </c>
      <c r="K59" s="372" t="s">
        <v>21</v>
      </c>
    </row>
    <row r="60" spans="1:11" x14ac:dyDescent="0.25">
      <c r="A60" s="380"/>
      <c r="B60" s="367" t="s">
        <v>3</v>
      </c>
      <c r="C60" s="367" t="s">
        <v>4</v>
      </c>
      <c r="D60" s="384"/>
      <c r="E60" s="384"/>
      <c r="F60" s="384"/>
      <c r="G60" s="368"/>
      <c r="H60" s="378" t="s">
        <v>5</v>
      </c>
      <c r="I60" s="378" t="s">
        <v>86</v>
      </c>
      <c r="J60" s="373"/>
      <c r="K60" s="375"/>
    </row>
    <row r="61" spans="1:11" ht="15.75" thickBot="1" x14ac:dyDescent="0.3">
      <c r="A61" s="377"/>
      <c r="B61" s="377"/>
      <c r="C61" s="377"/>
      <c r="D61" s="385"/>
      <c r="E61" s="385"/>
      <c r="F61" s="385"/>
      <c r="G61" s="369"/>
      <c r="H61" s="376"/>
      <c r="I61" s="379"/>
      <c r="J61" s="374"/>
      <c r="K61" s="376"/>
    </row>
    <row r="62" spans="1:11" ht="69.75" customHeight="1" thickBot="1" x14ac:dyDescent="0.3">
      <c r="A62" s="70">
        <v>1</v>
      </c>
      <c r="B62" s="82" t="s">
        <v>295</v>
      </c>
      <c r="C62" s="73" t="s">
        <v>297</v>
      </c>
      <c r="D62" s="138" t="s">
        <v>248</v>
      </c>
      <c r="E62" s="127" t="s">
        <v>303</v>
      </c>
      <c r="F62" s="70">
        <v>22</v>
      </c>
      <c r="G62" s="82" t="s">
        <v>304</v>
      </c>
      <c r="H62" s="70">
        <v>13</v>
      </c>
      <c r="I62" s="70">
        <v>19</v>
      </c>
      <c r="J62" s="111">
        <v>41300</v>
      </c>
      <c r="K62" s="111">
        <v>30000</v>
      </c>
    </row>
    <row r="63" spans="1:11" ht="93.75" customHeight="1" thickBot="1" x14ac:dyDescent="0.3">
      <c r="A63" s="70">
        <v>1</v>
      </c>
      <c r="B63" s="82" t="s">
        <v>308</v>
      </c>
      <c r="C63" s="82" t="s">
        <v>72</v>
      </c>
      <c r="D63" s="82" t="s">
        <v>222</v>
      </c>
      <c r="E63" s="127" t="s">
        <v>305</v>
      </c>
      <c r="F63" s="70">
        <v>27</v>
      </c>
      <c r="G63" s="82" t="s">
        <v>213</v>
      </c>
      <c r="H63" s="70">
        <v>11</v>
      </c>
      <c r="I63" s="70">
        <v>20</v>
      </c>
      <c r="J63" s="111">
        <f>37669.14+20532</f>
        <v>58201.14</v>
      </c>
      <c r="K63" s="111">
        <v>94900</v>
      </c>
    </row>
    <row r="64" spans="1:11" ht="65.099999999999994" customHeight="1" thickBot="1" x14ac:dyDescent="0.3">
      <c r="A64" s="70">
        <v>1</v>
      </c>
      <c r="B64" s="70" t="s">
        <v>288</v>
      </c>
      <c r="C64" s="70" t="s">
        <v>54</v>
      </c>
      <c r="D64" s="138" t="s">
        <v>248</v>
      </c>
      <c r="E64" s="127" t="s">
        <v>316</v>
      </c>
      <c r="F64" s="70">
        <v>24</v>
      </c>
      <c r="G64" s="82" t="s">
        <v>102</v>
      </c>
      <c r="H64" s="70">
        <v>16</v>
      </c>
      <c r="I64" s="70">
        <v>16</v>
      </c>
      <c r="J64" s="111">
        <v>60888</v>
      </c>
      <c r="K64" s="111">
        <v>46075</v>
      </c>
    </row>
    <row r="65" spans="1:11" ht="65.099999999999994" customHeight="1" thickBot="1" x14ac:dyDescent="0.3">
      <c r="A65" s="70">
        <v>1</v>
      </c>
      <c r="B65" s="70" t="s">
        <v>288</v>
      </c>
      <c r="C65" s="70" t="s">
        <v>54</v>
      </c>
      <c r="D65" s="138" t="s">
        <v>248</v>
      </c>
      <c r="E65" s="127" t="s">
        <v>317</v>
      </c>
      <c r="F65" s="70">
        <v>24</v>
      </c>
      <c r="G65" s="82" t="s">
        <v>104</v>
      </c>
      <c r="H65" s="70">
        <v>17</v>
      </c>
      <c r="I65" s="70">
        <v>9</v>
      </c>
      <c r="J65" s="111">
        <v>94164</v>
      </c>
      <c r="K65" s="111">
        <v>41825</v>
      </c>
    </row>
    <row r="66" spans="1:11" ht="15.75" thickBot="1" x14ac:dyDescent="0.3">
      <c r="A66" s="53">
        <f>SUM(A62:A65)</f>
        <v>4</v>
      </c>
      <c r="B66" s="360"/>
      <c r="C66" s="361"/>
      <c r="D66" s="361"/>
      <c r="E66" s="362"/>
      <c r="F66" s="274">
        <f>SUM(F62:F65)</f>
        <v>97</v>
      </c>
      <c r="G66" s="273"/>
      <c r="H66" s="274">
        <f t="shared" ref="H66:I66" si="2">SUM(H62:H65)</f>
        <v>57</v>
      </c>
      <c r="I66" s="274">
        <f t="shared" si="2"/>
        <v>64</v>
      </c>
      <c r="J66" s="282">
        <f>SUM(J62:J65)</f>
        <v>254553.14</v>
      </c>
      <c r="K66" s="282">
        <f>SUM(K62:K65)</f>
        <v>212800</v>
      </c>
    </row>
    <row r="67" spans="1:11" ht="15.75" thickBot="1" x14ac:dyDescent="0.3">
      <c r="A67" s="355" t="s">
        <v>9</v>
      </c>
      <c r="B67" s="356"/>
      <c r="C67" s="356"/>
      <c r="D67" s="356"/>
      <c r="E67" s="356"/>
      <c r="F67" s="356"/>
      <c r="G67" s="356"/>
      <c r="H67" s="39"/>
      <c r="I67" s="27"/>
      <c r="J67" s="282" t="s">
        <v>12</v>
      </c>
      <c r="K67" s="282">
        <f>+K66*1.1</f>
        <v>234080.00000000003</v>
      </c>
    </row>
    <row r="68" spans="1:11" ht="15.75" thickBot="1" x14ac:dyDescent="0.3">
      <c r="A68" s="357" t="s">
        <v>29</v>
      </c>
      <c r="B68" s="358"/>
      <c r="C68" s="358"/>
      <c r="D68" s="358"/>
      <c r="E68" s="358"/>
      <c r="F68" s="358"/>
      <c r="G68" s="358"/>
      <c r="H68" s="28"/>
      <c r="I68" s="28"/>
      <c r="J68" s="402">
        <f>+J66+K67</f>
        <v>488633.14</v>
      </c>
      <c r="K68" s="356"/>
    </row>
    <row r="71" spans="1:11" x14ac:dyDescent="0.25">
      <c r="B71" s="366" t="s">
        <v>22</v>
      </c>
      <c r="C71" s="366"/>
      <c r="D71" s="277"/>
      <c r="E71" s="277"/>
      <c r="F71" s="75"/>
      <c r="G71" s="75"/>
    </row>
    <row r="72" spans="1:11" x14ac:dyDescent="0.25">
      <c r="A72" s="452"/>
      <c r="B72" s="452"/>
      <c r="C72" s="258"/>
      <c r="D72" s="259"/>
      <c r="E72" s="259"/>
      <c r="F72" s="260"/>
      <c r="G72" s="260"/>
      <c r="H72" s="261"/>
      <c r="I72" s="261"/>
      <c r="J72" s="261"/>
    </row>
    <row r="73" spans="1:11" x14ac:dyDescent="0.25">
      <c r="A73" s="452"/>
      <c r="B73" s="452"/>
      <c r="C73" s="258"/>
      <c r="D73" s="259"/>
      <c r="E73" s="259"/>
      <c r="F73" s="260"/>
      <c r="G73" s="260"/>
      <c r="H73" s="261"/>
      <c r="I73" s="261"/>
      <c r="J73" s="261"/>
    </row>
    <row r="74" spans="1:11" x14ac:dyDescent="0.25">
      <c r="A74" s="451" t="s">
        <v>58</v>
      </c>
      <c r="B74" s="451"/>
      <c r="C74" s="285">
        <f>+A16+A31+A43+A53+A66</f>
        <v>13</v>
      </c>
      <c r="D74" s="261"/>
      <c r="E74" s="453" t="s">
        <v>31</v>
      </c>
      <c r="F74" s="453"/>
      <c r="G74" s="453"/>
      <c r="H74" s="442">
        <f>+J16+J31+J43+J53+J66</f>
        <v>853686.44000000006</v>
      </c>
      <c r="I74" s="442"/>
      <c r="J74" s="261"/>
    </row>
    <row r="75" spans="1:11" x14ac:dyDescent="0.25">
      <c r="A75" s="285" t="s">
        <v>88</v>
      </c>
      <c r="B75" s="285"/>
      <c r="C75" s="285">
        <f>+F16+F31+F43+F53+F66</f>
        <v>321</v>
      </c>
      <c r="D75" s="261"/>
      <c r="E75" s="283" t="s">
        <v>32</v>
      </c>
      <c r="F75" s="269"/>
      <c r="G75" s="270"/>
      <c r="H75" s="442">
        <f>+K17+K32+K44+K54+K67</f>
        <v>770660</v>
      </c>
      <c r="I75" s="442"/>
      <c r="J75" s="261"/>
    </row>
    <row r="76" spans="1:11" x14ac:dyDescent="0.25">
      <c r="A76" s="285" t="s">
        <v>8</v>
      </c>
      <c r="B76" s="285"/>
      <c r="C76" s="285">
        <f>+H16+H31+H43+H53+H66</f>
        <v>235</v>
      </c>
      <c r="D76" s="261"/>
      <c r="E76" s="261"/>
      <c r="F76" s="261"/>
      <c r="G76" s="262"/>
      <c r="H76" s="263"/>
      <c r="I76" s="261"/>
      <c r="J76" s="261"/>
    </row>
    <row r="77" spans="1:11" x14ac:dyDescent="0.25">
      <c r="A77" s="454" t="s">
        <v>87</v>
      </c>
      <c r="B77" s="454"/>
      <c r="C77" s="285">
        <f>+I16+I31+I43+I53+I66</f>
        <v>295</v>
      </c>
      <c r="D77" s="261"/>
      <c r="E77" s="455" t="s">
        <v>287</v>
      </c>
      <c r="F77" s="455"/>
      <c r="G77" s="455"/>
      <c r="H77" s="442">
        <f>+H74+H75</f>
        <v>1624346.44</v>
      </c>
      <c r="I77" s="443"/>
      <c r="J77" s="261"/>
    </row>
    <row r="78" spans="1:11" x14ac:dyDescent="0.25">
      <c r="A78" s="454"/>
      <c r="B78" s="454"/>
      <c r="C78" s="283"/>
      <c r="D78" s="259"/>
      <c r="E78" s="259"/>
      <c r="F78" s="259"/>
      <c r="G78" s="259"/>
      <c r="H78" s="259"/>
      <c r="I78" s="261"/>
      <c r="J78" s="261"/>
    </row>
    <row r="79" spans="1:11" x14ac:dyDescent="0.25">
      <c r="A79" s="451" t="s">
        <v>76</v>
      </c>
      <c r="B79" s="451"/>
      <c r="C79" s="285">
        <f>+C76+C77</f>
        <v>530</v>
      </c>
      <c r="D79" s="261"/>
      <c r="E79" s="261"/>
      <c r="F79" s="261"/>
      <c r="G79" s="261"/>
      <c r="H79" s="261"/>
      <c r="I79" s="261"/>
      <c r="J79" s="261"/>
    </row>
    <row r="80" spans="1:11" x14ac:dyDescent="0.25">
      <c r="A80" s="285"/>
      <c r="B80" s="285"/>
      <c r="C80" s="285"/>
      <c r="D80" s="261"/>
      <c r="E80" s="261"/>
      <c r="F80" s="261"/>
      <c r="G80" s="261"/>
      <c r="H80" s="261"/>
      <c r="I80" s="261"/>
      <c r="J80" s="261"/>
    </row>
    <row r="81" spans="1:10" x14ac:dyDescent="0.25">
      <c r="A81" s="285"/>
      <c r="B81" s="285"/>
      <c r="C81" s="285"/>
      <c r="D81" s="261"/>
      <c r="E81" s="261"/>
      <c r="F81" s="261"/>
      <c r="G81" s="261"/>
      <c r="H81" s="261"/>
      <c r="I81" s="261"/>
      <c r="J81" s="261"/>
    </row>
    <row r="83" spans="1:10" x14ac:dyDescent="0.25">
      <c r="A83" s="3"/>
      <c r="B83" s="3"/>
      <c r="C83" s="281" t="s">
        <v>57</v>
      </c>
      <c r="D83" s="3"/>
      <c r="E83" s="3"/>
      <c r="F83" s="3"/>
      <c r="G83" s="3"/>
      <c r="H83" s="3"/>
      <c r="I83" s="3"/>
      <c r="J83" s="3"/>
    </row>
    <row r="84" spans="1:1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3"/>
      <c r="B85" s="271" t="s">
        <v>42</v>
      </c>
      <c r="C85" s="285">
        <f>+C74</f>
        <v>13</v>
      </c>
      <c r="D85" s="285" t="s">
        <v>27</v>
      </c>
      <c r="E85" s="276">
        <f>+C77</f>
        <v>295</v>
      </c>
      <c r="F85" s="3"/>
      <c r="G85" s="3"/>
      <c r="H85" s="3"/>
      <c r="I85" s="3"/>
      <c r="J85" s="3"/>
    </row>
    <row r="86" spans="1:10" x14ac:dyDescent="0.25">
      <c r="A86" s="3"/>
      <c r="B86" s="3"/>
      <c r="C86" s="9"/>
      <c r="D86" s="5" t="s">
        <v>18</v>
      </c>
      <c r="E86" s="276">
        <f>+C76</f>
        <v>235</v>
      </c>
      <c r="F86" s="3"/>
      <c r="G86" s="3"/>
      <c r="H86" s="3"/>
      <c r="I86" s="3"/>
      <c r="J86" s="3"/>
    </row>
  </sheetData>
  <mergeCells count="104">
    <mergeCell ref="H11:I11"/>
    <mergeCell ref="J11:J13"/>
    <mergeCell ref="K11:K13"/>
    <mergeCell ref="B12:B13"/>
    <mergeCell ref="C12:C13"/>
    <mergeCell ref="H12:H13"/>
    <mergeCell ref="I12:I13"/>
    <mergeCell ref="A1:K1"/>
    <mergeCell ref="A2:K2"/>
    <mergeCell ref="A4:K4"/>
    <mergeCell ref="A9:C9"/>
    <mergeCell ref="A11:A13"/>
    <mergeCell ref="B11:C11"/>
    <mergeCell ref="D11:D13"/>
    <mergeCell ref="E11:E13"/>
    <mergeCell ref="F11:F13"/>
    <mergeCell ref="G11:G13"/>
    <mergeCell ref="G25:G27"/>
    <mergeCell ref="H25:I25"/>
    <mergeCell ref="J25:J27"/>
    <mergeCell ref="K25:K27"/>
    <mergeCell ref="B26:B27"/>
    <mergeCell ref="C26:C27"/>
    <mergeCell ref="H26:H27"/>
    <mergeCell ref="I26:I27"/>
    <mergeCell ref="B16:E16"/>
    <mergeCell ref="A17:G17"/>
    <mergeCell ref="A18:G18"/>
    <mergeCell ref="J18:K18"/>
    <mergeCell ref="A23:C23"/>
    <mergeCell ref="A25:A27"/>
    <mergeCell ref="B25:C25"/>
    <mergeCell ref="D25:D27"/>
    <mergeCell ref="E25:E27"/>
    <mergeCell ref="F25:F27"/>
    <mergeCell ref="G37:G39"/>
    <mergeCell ref="H37:I37"/>
    <mergeCell ref="J37:J39"/>
    <mergeCell ref="K37:K39"/>
    <mergeCell ref="B38:B39"/>
    <mergeCell ref="C38:C39"/>
    <mergeCell ref="H38:H39"/>
    <mergeCell ref="I38:I39"/>
    <mergeCell ref="B31:E31"/>
    <mergeCell ref="A32:G32"/>
    <mergeCell ref="A33:G33"/>
    <mergeCell ref="J33:K33"/>
    <mergeCell ref="A35:C35"/>
    <mergeCell ref="A37:A39"/>
    <mergeCell ref="B37:C37"/>
    <mergeCell ref="D37:D39"/>
    <mergeCell ref="E37:E39"/>
    <mergeCell ref="F37:F39"/>
    <mergeCell ref="B43:E43"/>
    <mergeCell ref="A44:G44"/>
    <mergeCell ref="A45:G45"/>
    <mergeCell ref="J45:K45"/>
    <mergeCell ref="A57:C57"/>
    <mergeCell ref="A59:A61"/>
    <mergeCell ref="B59:C59"/>
    <mergeCell ref="D59:D61"/>
    <mergeCell ref="E59:E61"/>
    <mergeCell ref="F59:F61"/>
    <mergeCell ref="A47:C47"/>
    <mergeCell ref="H49:I49"/>
    <mergeCell ref="J49:J51"/>
    <mergeCell ref="K49:K51"/>
    <mergeCell ref="B50:B51"/>
    <mergeCell ref="C50:C51"/>
    <mergeCell ref="H50:H51"/>
    <mergeCell ref="I50:I51"/>
    <mergeCell ref="J68:K68"/>
    <mergeCell ref="B71:C71"/>
    <mergeCell ref="A72:B72"/>
    <mergeCell ref="A49:A51"/>
    <mergeCell ref="B49:C49"/>
    <mergeCell ref="D49:D51"/>
    <mergeCell ref="E49:E51"/>
    <mergeCell ref="G59:G61"/>
    <mergeCell ref="H59:I59"/>
    <mergeCell ref="J59:J61"/>
    <mergeCell ref="K59:K61"/>
    <mergeCell ref="B60:B61"/>
    <mergeCell ref="C60:C61"/>
    <mergeCell ref="H60:H61"/>
    <mergeCell ref="I60:I61"/>
    <mergeCell ref="B66:E66"/>
    <mergeCell ref="A67:G67"/>
    <mergeCell ref="A68:G68"/>
    <mergeCell ref="B53:E53"/>
    <mergeCell ref="A54:G54"/>
    <mergeCell ref="A55:G55"/>
    <mergeCell ref="J55:K55"/>
    <mergeCell ref="F49:F51"/>
    <mergeCell ref="G49:G51"/>
    <mergeCell ref="A79:B79"/>
    <mergeCell ref="A73:B73"/>
    <mergeCell ref="A74:B74"/>
    <mergeCell ref="E74:G74"/>
    <mergeCell ref="H74:I74"/>
    <mergeCell ref="H75:I75"/>
    <mergeCell ref="A77:B78"/>
    <mergeCell ref="E77:G77"/>
    <mergeCell ref="H77:I77"/>
  </mergeCells>
  <pageMargins left="0.70866141732283472" right="0.70866141732283472" top="0.74803149606299213" bottom="0.74803149606299213" header="0.31496062992125984" footer="0.31496062992125984"/>
  <pageSetup scale="85" orientation="landscape" r:id="rId1"/>
  <rowBreaks count="3" manualBreakCount="3">
    <brk id="18" max="10" man="1"/>
    <brk id="33" max="10" man="1"/>
    <brk id="69" max="1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541B-1471-49C2-A80D-18ADA6C9AA72}">
  <dimension ref="A1:K42"/>
  <sheetViews>
    <sheetView tabSelected="1" topLeftCell="A19" zoomScaleNormal="100" workbookViewId="0">
      <selection activeCell="J21" sqref="J21"/>
    </sheetView>
  </sheetViews>
  <sheetFormatPr baseColWidth="10" defaultRowHeight="15" x14ac:dyDescent="0.25"/>
  <cols>
    <col min="1" max="1" width="5.140625" customWidth="1"/>
    <col min="2" max="2" width="16" customWidth="1"/>
    <col min="3" max="3" width="24.7109375" customWidth="1"/>
    <col min="4" max="4" width="16.710937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441" t="s">
        <v>11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16.5" x14ac:dyDescent="0.25">
      <c r="A2" s="441" t="s">
        <v>59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1" x14ac:dyDescent="0.25">
      <c r="A3" s="335"/>
      <c r="B3" s="335"/>
      <c r="C3" s="335"/>
      <c r="D3" s="335"/>
      <c r="E3" s="335"/>
      <c r="F3" s="335"/>
      <c r="G3" s="335"/>
      <c r="H3" s="335"/>
      <c r="I3" s="335"/>
    </row>
    <row r="4" spans="1:11" ht="16.5" x14ac:dyDescent="0.25">
      <c r="A4" s="392" t="s">
        <v>340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1:11" ht="16.5" x14ac:dyDescent="0.25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1" ht="16.5" x14ac:dyDescent="0.25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</row>
    <row r="7" spans="1:11" ht="15.75" thickBot="1" x14ac:dyDescent="0.3">
      <c r="A7" s="359" t="s">
        <v>79</v>
      </c>
      <c r="B7" s="390"/>
      <c r="C7" s="390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367" t="s">
        <v>0</v>
      </c>
      <c r="B8" s="381" t="s">
        <v>47</v>
      </c>
      <c r="C8" s="382"/>
      <c r="D8" s="383" t="s">
        <v>1</v>
      </c>
      <c r="E8" s="383" t="s">
        <v>17</v>
      </c>
      <c r="F8" s="383" t="s">
        <v>26</v>
      </c>
      <c r="G8" s="367" t="s">
        <v>2</v>
      </c>
      <c r="H8" s="370" t="s">
        <v>6</v>
      </c>
      <c r="I8" s="371"/>
      <c r="J8" s="372" t="s">
        <v>20</v>
      </c>
      <c r="K8" s="372" t="s">
        <v>21</v>
      </c>
    </row>
    <row r="9" spans="1:11" x14ac:dyDescent="0.25">
      <c r="A9" s="380"/>
      <c r="B9" s="367" t="s">
        <v>3</v>
      </c>
      <c r="C9" s="367" t="s">
        <v>4</v>
      </c>
      <c r="D9" s="384"/>
      <c r="E9" s="384"/>
      <c r="F9" s="384"/>
      <c r="G9" s="368"/>
      <c r="H9" s="378" t="s">
        <v>5</v>
      </c>
      <c r="I9" s="378" t="s">
        <v>86</v>
      </c>
      <c r="J9" s="373"/>
      <c r="K9" s="375"/>
    </row>
    <row r="10" spans="1:11" ht="21" customHeight="1" thickBot="1" x14ac:dyDescent="0.3">
      <c r="A10" s="377"/>
      <c r="B10" s="377"/>
      <c r="C10" s="377"/>
      <c r="D10" s="385"/>
      <c r="E10" s="385"/>
      <c r="F10" s="385"/>
      <c r="G10" s="369"/>
      <c r="H10" s="376"/>
      <c r="I10" s="379"/>
      <c r="J10" s="374"/>
      <c r="K10" s="376"/>
    </row>
    <row r="11" spans="1:11" ht="69" customHeight="1" thickBot="1" x14ac:dyDescent="0.3">
      <c r="A11" s="44">
        <v>1</v>
      </c>
      <c r="B11" s="82" t="s">
        <v>301</v>
      </c>
      <c r="C11" s="70" t="s">
        <v>162</v>
      </c>
      <c r="D11" s="82" t="s">
        <v>43</v>
      </c>
      <c r="E11" s="82" t="s">
        <v>341</v>
      </c>
      <c r="F11" s="82">
        <v>24</v>
      </c>
      <c r="G11" s="82" t="s">
        <v>342</v>
      </c>
      <c r="H11" s="82">
        <v>15</v>
      </c>
      <c r="I11" s="82">
        <v>19</v>
      </c>
      <c r="J11" s="111">
        <v>70800</v>
      </c>
      <c r="K11" s="111">
        <v>49600</v>
      </c>
    </row>
    <row r="12" spans="1:11" ht="15.75" thickBot="1" x14ac:dyDescent="0.3">
      <c r="A12" s="53">
        <f>SUM(A11:A11)</f>
        <v>1</v>
      </c>
      <c r="B12" s="360" t="s">
        <v>10</v>
      </c>
      <c r="C12" s="361"/>
      <c r="D12" s="361"/>
      <c r="E12" s="362"/>
      <c r="F12" s="334">
        <f>SUM(F11:F11)</f>
        <v>24</v>
      </c>
      <c r="G12" s="333"/>
      <c r="H12" s="334">
        <f>SUM(H11:H11)</f>
        <v>15</v>
      </c>
      <c r="I12" s="334">
        <f>SUM(I11:I11)</f>
        <v>19</v>
      </c>
      <c r="J12" s="337">
        <f>SUM(J11:J11)</f>
        <v>70800</v>
      </c>
      <c r="K12" s="337">
        <f>SUM(K11:K11)</f>
        <v>49600</v>
      </c>
    </row>
    <row r="13" spans="1:11" ht="15.75" thickBot="1" x14ac:dyDescent="0.3">
      <c r="A13" s="355" t="s">
        <v>9</v>
      </c>
      <c r="B13" s="356"/>
      <c r="C13" s="356"/>
      <c r="D13" s="356"/>
      <c r="E13" s="356"/>
      <c r="F13" s="356"/>
      <c r="G13" s="356"/>
      <c r="H13" s="39"/>
      <c r="I13" s="27"/>
      <c r="J13" s="337" t="s">
        <v>12</v>
      </c>
      <c r="K13" s="337">
        <f>+K12*1.1</f>
        <v>54560.000000000007</v>
      </c>
    </row>
    <row r="14" spans="1:11" ht="15.75" thickBot="1" x14ac:dyDescent="0.3">
      <c r="A14" s="357" t="s">
        <v>29</v>
      </c>
      <c r="B14" s="358"/>
      <c r="C14" s="358"/>
      <c r="D14" s="358"/>
      <c r="E14" s="358"/>
      <c r="F14" s="358"/>
      <c r="G14" s="358"/>
      <c r="H14" s="28"/>
      <c r="I14" s="28"/>
      <c r="J14" s="402">
        <f>+K13+J12</f>
        <v>125360</v>
      </c>
      <c r="K14" s="356"/>
    </row>
    <row r="15" spans="1:11" x14ac:dyDescent="0.25">
      <c r="A15" s="112"/>
      <c r="B15" s="113"/>
      <c r="C15" s="113"/>
      <c r="D15" s="113"/>
      <c r="E15" s="113"/>
      <c r="F15" s="113"/>
      <c r="G15" s="113"/>
      <c r="H15" s="114"/>
      <c r="I15" s="114"/>
      <c r="J15" s="115"/>
      <c r="K15" s="116"/>
    </row>
    <row r="17" spans="1:11" ht="15.75" customHeight="1" thickBot="1" x14ac:dyDescent="0.3">
      <c r="A17" s="359" t="s">
        <v>11</v>
      </c>
      <c r="B17" s="390"/>
      <c r="C17" s="390"/>
      <c r="D17" s="8"/>
      <c r="E17" s="8"/>
      <c r="F17" s="8"/>
      <c r="G17" s="8"/>
      <c r="H17" s="29"/>
      <c r="I17" s="29"/>
      <c r="J17" s="30"/>
      <c r="K17" s="31"/>
    </row>
    <row r="18" spans="1:11" ht="15.75" customHeight="1" thickBot="1" x14ac:dyDescent="0.3">
      <c r="A18" s="367" t="s">
        <v>0</v>
      </c>
      <c r="B18" s="381" t="s">
        <v>47</v>
      </c>
      <c r="C18" s="382"/>
      <c r="D18" s="383" t="s">
        <v>1</v>
      </c>
      <c r="E18" s="383" t="s">
        <v>17</v>
      </c>
      <c r="F18" s="383" t="s">
        <v>26</v>
      </c>
      <c r="G18" s="367" t="s">
        <v>2</v>
      </c>
      <c r="H18" s="370" t="s">
        <v>6</v>
      </c>
      <c r="I18" s="371"/>
      <c r="J18" s="372" t="s">
        <v>20</v>
      </c>
      <c r="K18" s="372" t="s">
        <v>21</v>
      </c>
    </row>
    <row r="19" spans="1:11" ht="15" customHeight="1" x14ac:dyDescent="0.25">
      <c r="A19" s="380"/>
      <c r="B19" s="367" t="s">
        <v>3</v>
      </c>
      <c r="C19" s="367" t="s">
        <v>4</v>
      </c>
      <c r="D19" s="384"/>
      <c r="E19" s="384"/>
      <c r="F19" s="384"/>
      <c r="G19" s="368"/>
      <c r="H19" s="378" t="s">
        <v>5</v>
      </c>
      <c r="I19" s="378" t="s">
        <v>86</v>
      </c>
      <c r="J19" s="373"/>
      <c r="K19" s="375"/>
    </row>
    <row r="20" spans="1:11" ht="21" customHeight="1" thickBot="1" x14ac:dyDescent="0.3">
      <c r="A20" s="377"/>
      <c r="B20" s="377"/>
      <c r="C20" s="377"/>
      <c r="D20" s="385"/>
      <c r="E20" s="385"/>
      <c r="F20" s="385"/>
      <c r="G20" s="369"/>
      <c r="H20" s="376"/>
      <c r="I20" s="379"/>
      <c r="J20" s="374"/>
      <c r="K20" s="376"/>
    </row>
    <row r="21" spans="1:11" ht="57.75" thickBot="1" x14ac:dyDescent="0.3">
      <c r="A21" s="44">
        <v>1</v>
      </c>
      <c r="B21" s="82" t="s">
        <v>127</v>
      </c>
      <c r="C21" s="347" t="s">
        <v>123</v>
      </c>
      <c r="D21" s="82" t="s">
        <v>124</v>
      </c>
      <c r="E21" s="127" t="s">
        <v>344</v>
      </c>
      <c r="F21" s="70">
        <v>1.5</v>
      </c>
      <c r="G21" s="82" t="s">
        <v>343</v>
      </c>
      <c r="H21" s="70">
        <v>4</v>
      </c>
      <c r="I21" s="70">
        <v>19</v>
      </c>
      <c r="J21" s="111">
        <v>0</v>
      </c>
      <c r="K21" s="111">
        <v>0</v>
      </c>
    </row>
    <row r="22" spans="1:11" ht="43.5" thickBot="1" x14ac:dyDescent="0.3">
      <c r="A22" s="44">
        <v>1</v>
      </c>
      <c r="B22" s="82" t="s">
        <v>127</v>
      </c>
      <c r="C22" s="82" t="s">
        <v>345</v>
      </c>
      <c r="D22" s="82" t="s">
        <v>209</v>
      </c>
      <c r="E22" s="127" t="s">
        <v>344</v>
      </c>
      <c r="F22" s="82">
        <v>1.5</v>
      </c>
      <c r="G22" s="82" t="s">
        <v>343</v>
      </c>
      <c r="H22" s="70">
        <v>4</v>
      </c>
      <c r="I22" s="70">
        <v>19</v>
      </c>
      <c r="J22" s="111">
        <v>14160</v>
      </c>
      <c r="K22" s="111">
        <v>0</v>
      </c>
    </row>
    <row r="23" spans="1:11" ht="15.75" customHeight="1" thickBot="1" x14ac:dyDescent="0.3">
      <c r="A23" s="53">
        <f>SUM(A21:A22)</f>
        <v>2</v>
      </c>
      <c r="B23" s="360" t="s">
        <v>10</v>
      </c>
      <c r="C23" s="361"/>
      <c r="D23" s="361"/>
      <c r="E23" s="362"/>
      <c r="F23" s="343">
        <f>SUM(F21:F22)</f>
        <v>3</v>
      </c>
      <c r="G23" s="342"/>
      <c r="H23" s="348">
        <f t="shared" ref="H23:K23" si="0">SUM(H21:H22)</f>
        <v>8</v>
      </c>
      <c r="I23" s="348">
        <f t="shared" si="0"/>
        <v>38</v>
      </c>
      <c r="J23" s="494">
        <f t="shared" si="0"/>
        <v>14160</v>
      </c>
      <c r="K23" s="494">
        <f t="shared" si="0"/>
        <v>0</v>
      </c>
    </row>
    <row r="24" spans="1:11" ht="15.75" customHeight="1" thickBot="1" x14ac:dyDescent="0.3">
      <c r="A24" s="355" t="s">
        <v>9</v>
      </c>
      <c r="B24" s="356"/>
      <c r="C24" s="356"/>
      <c r="D24" s="356"/>
      <c r="E24" s="356"/>
      <c r="F24" s="356"/>
      <c r="G24" s="356"/>
      <c r="H24" s="39"/>
      <c r="I24" s="27"/>
      <c r="J24" s="345" t="s">
        <v>12</v>
      </c>
      <c r="K24" s="345">
        <f>+K23*1.1</f>
        <v>0</v>
      </c>
    </row>
    <row r="25" spans="1:11" ht="15.75" customHeight="1" thickBot="1" x14ac:dyDescent="0.3">
      <c r="A25" s="357" t="s">
        <v>29</v>
      </c>
      <c r="B25" s="358"/>
      <c r="C25" s="358"/>
      <c r="D25" s="358"/>
      <c r="E25" s="358"/>
      <c r="F25" s="358"/>
      <c r="G25" s="358"/>
      <c r="H25" s="28"/>
      <c r="I25" s="28"/>
      <c r="J25" s="402">
        <f>+J23+K24</f>
        <v>14160</v>
      </c>
      <c r="K25" s="356"/>
    </row>
    <row r="28" spans="1:11" ht="15.75" customHeight="1" x14ac:dyDescent="0.25">
      <c r="B28" s="366" t="s">
        <v>22</v>
      </c>
      <c r="C28" s="366"/>
      <c r="D28" s="344"/>
      <c r="E28" s="344"/>
      <c r="F28" s="75"/>
      <c r="G28" s="75"/>
    </row>
    <row r="29" spans="1:11" ht="7.5" customHeight="1" x14ac:dyDescent="0.25">
      <c r="A29" s="452"/>
      <c r="B29" s="452"/>
      <c r="C29" s="258"/>
      <c r="D29" s="259"/>
      <c r="E29" s="259"/>
      <c r="F29" s="260"/>
      <c r="G29" s="260"/>
      <c r="H29" s="261"/>
      <c r="I29" s="261"/>
    </row>
    <row r="30" spans="1:11" ht="15" customHeight="1" x14ac:dyDescent="0.25">
      <c r="A30" s="451" t="s">
        <v>58</v>
      </c>
      <c r="B30" s="451"/>
      <c r="C30" s="341">
        <v>1</v>
      </c>
      <c r="D30" s="261"/>
      <c r="E30" s="453" t="s">
        <v>31</v>
      </c>
      <c r="F30" s="453"/>
      <c r="G30" s="453"/>
      <c r="H30" s="442">
        <f>+J12</f>
        <v>70800</v>
      </c>
      <c r="I30" s="442"/>
    </row>
    <row r="31" spans="1:11" ht="15" customHeight="1" x14ac:dyDescent="0.25">
      <c r="A31" s="451" t="s">
        <v>128</v>
      </c>
      <c r="B31" s="451"/>
      <c r="C31" s="352">
        <f>+A23</f>
        <v>2</v>
      </c>
      <c r="D31" s="261"/>
      <c r="E31" s="353"/>
      <c r="F31" s="353"/>
      <c r="G31" s="353"/>
      <c r="H31" s="351"/>
      <c r="I31" s="351"/>
    </row>
    <row r="32" spans="1:11" x14ac:dyDescent="0.25">
      <c r="A32" s="341" t="s">
        <v>88</v>
      </c>
      <c r="B32" s="341"/>
      <c r="C32" s="341">
        <f>+F12+F23</f>
        <v>27</v>
      </c>
      <c r="D32" s="261"/>
      <c r="E32" s="346" t="s">
        <v>32</v>
      </c>
      <c r="F32" s="269"/>
      <c r="G32" s="270"/>
      <c r="H32" s="442">
        <f>+K13</f>
        <v>54560.000000000007</v>
      </c>
      <c r="I32" s="442"/>
    </row>
    <row r="33" spans="1:9" ht="15.75" customHeight="1" x14ac:dyDescent="0.25">
      <c r="A33" s="341" t="s">
        <v>8</v>
      </c>
      <c r="B33" s="341"/>
      <c r="C33" s="341">
        <f>+H11+H23</f>
        <v>23</v>
      </c>
      <c r="D33" s="261"/>
      <c r="E33" s="261"/>
      <c r="F33" s="261"/>
      <c r="G33" s="262"/>
      <c r="H33" s="263"/>
      <c r="I33" s="261"/>
    </row>
    <row r="34" spans="1:9" ht="15.75" customHeight="1" x14ac:dyDescent="0.25">
      <c r="A34" s="454" t="s">
        <v>87</v>
      </c>
      <c r="B34" s="454"/>
      <c r="C34" s="341">
        <f>+I12+I23</f>
        <v>57</v>
      </c>
      <c r="D34" s="261"/>
      <c r="E34" s="455" t="s">
        <v>287</v>
      </c>
      <c r="F34" s="455"/>
      <c r="G34" s="455"/>
      <c r="H34" s="442">
        <f>+H30+H32</f>
        <v>125360</v>
      </c>
      <c r="I34" s="442"/>
    </row>
    <row r="35" spans="1:9" x14ac:dyDescent="0.25">
      <c r="A35" s="454"/>
      <c r="B35" s="454"/>
      <c r="C35" s="340"/>
      <c r="D35" s="259"/>
      <c r="E35" s="259"/>
      <c r="F35" s="259"/>
      <c r="G35" s="259"/>
      <c r="H35" s="259"/>
      <c r="I35" s="261"/>
    </row>
    <row r="36" spans="1:9" x14ac:dyDescent="0.25">
      <c r="A36" s="451" t="s">
        <v>76</v>
      </c>
      <c r="B36" s="451"/>
      <c r="C36" s="341">
        <f>+C33+C34</f>
        <v>80</v>
      </c>
      <c r="D36" s="261"/>
      <c r="E36" s="261"/>
      <c r="F36" s="261"/>
      <c r="G36" s="261"/>
      <c r="H36" s="261"/>
      <c r="I36" s="261"/>
    </row>
    <row r="37" spans="1:9" ht="9" customHeight="1" x14ac:dyDescent="0.25">
      <c r="A37" s="341"/>
      <c r="B37" s="341"/>
      <c r="C37" s="341"/>
      <c r="D37" s="261"/>
      <c r="E37" s="261"/>
      <c r="F37" s="261"/>
      <c r="G37" s="261"/>
      <c r="H37" s="261"/>
      <c r="I37" s="261"/>
    </row>
    <row r="38" spans="1:9" x14ac:dyDescent="0.25">
      <c r="A38" s="3"/>
      <c r="B38" s="3"/>
      <c r="C38" s="339" t="s">
        <v>57</v>
      </c>
      <c r="D38" s="3"/>
      <c r="E38" s="3"/>
      <c r="F38" s="3"/>
      <c r="G38" s="3"/>
      <c r="H38" s="3"/>
      <c r="I38" s="3"/>
    </row>
    <row r="39" spans="1:9" ht="16.5" customHeight="1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3"/>
      <c r="B40" s="271" t="s">
        <v>42</v>
      </c>
      <c r="C40" s="341">
        <f>+C30</f>
        <v>1</v>
      </c>
      <c r="D40" s="341" t="s">
        <v>27</v>
      </c>
      <c r="E40" s="338">
        <f>+C34</f>
        <v>57</v>
      </c>
      <c r="F40" s="3"/>
      <c r="G40" s="3"/>
      <c r="H40" s="3"/>
      <c r="I40" s="3"/>
    </row>
    <row r="41" spans="1:9" x14ac:dyDescent="0.25">
      <c r="A41" s="3"/>
      <c r="B41" s="5" t="s">
        <v>129</v>
      </c>
      <c r="C41" s="349">
        <f>+C31</f>
        <v>2</v>
      </c>
      <c r="D41" s="5" t="s">
        <v>18</v>
      </c>
      <c r="E41" s="338">
        <f>+C33</f>
        <v>23</v>
      </c>
      <c r="F41" s="3"/>
      <c r="G41" s="3"/>
      <c r="H41" s="3"/>
      <c r="I41" s="3"/>
    </row>
    <row r="42" spans="1:9" ht="16.5" customHeight="1" x14ac:dyDescent="0.25"/>
  </sheetData>
  <mergeCells count="50">
    <mergeCell ref="A36:B36"/>
    <mergeCell ref="H30:I30"/>
    <mergeCell ref="H32:I32"/>
    <mergeCell ref="A34:B35"/>
    <mergeCell ref="E34:G34"/>
    <mergeCell ref="H34:I34"/>
    <mergeCell ref="A31:B31"/>
    <mergeCell ref="B28:C28"/>
    <mergeCell ref="A29:B29"/>
    <mergeCell ref="A30:B30"/>
    <mergeCell ref="E30:G30"/>
    <mergeCell ref="A1:K1"/>
    <mergeCell ref="A2:K2"/>
    <mergeCell ref="A4:K4"/>
    <mergeCell ref="A7:C7"/>
    <mergeCell ref="A8:A10"/>
    <mergeCell ref="B8:C8"/>
    <mergeCell ref="D8:D10"/>
    <mergeCell ref="E8:E10"/>
    <mergeCell ref="F8:F10"/>
    <mergeCell ref="G8:G10"/>
    <mergeCell ref="B12:E12"/>
    <mergeCell ref="A13:G13"/>
    <mergeCell ref="I19:I20"/>
    <mergeCell ref="B23:E23"/>
    <mergeCell ref="A14:G14"/>
    <mergeCell ref="J14:K14"/>
    <mergeCell ref="H8:I8"/>
    <mergeCell ref="J8:J10"/>
    <mergeCell ref="K8:K10"/>
    <mergeCell ref="B9:B10"/>
    <mergeCell ref="C9:C10"/>
    <mergeCell ref="H9:H10"/>
    <mergeCell ref="I9:I10"/>
    <mergeCell ref="A24:G24"/>
    <mergeCell ref="A25:G25"/>
    <mergeCell ref="J25:K25"/>
    <mergeCell ref="A17:C17"/>
    <mergeCell ref="A18:A20"/>
    <mergeCell ref="B18:C18"/>
    <mergeCell ref="D18:D20"/>
    <mergeCell ref="E18:E20"/>
    <mergeCell ref="F18:F20"/>
    <mergeCell ref="G18:G20"/>
    <mergeCell ref="H18:I18"/>
    <mergeCell ref="J18:J20"/>
    <mergeCell ref="K18:K20"/>
    <mergeCell ref="B19:B20"/>
    <mergeCell ref="C19:C20"/>
    <mergeCell ref="H19:H20"/>
  </mergeCells>
  <pageMargins left="0.7" right="0.7" top="0.75" bottom="0.75" header="0.3" footer="0.3"/>
  <pageSetup scale="85" orientation="landscape" r:id="rId1"/>
  <rowBreaks count="1" manualBreakCount="1">
    <brk id="2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67878-1D31-4F65-9D4A-0F57EF9A283E}">
  <dimension ref="A1:L129"/>
  <sheetViews>
    <sheetView topLeftCell="A121" workbookViewId="0">
      <selection activeCell="P123" sqref="P123"/>
    </sheetView>
  </sheetViews>
  <sheetFormatPr baseColWidth="10" defaultRowHeight="15" x14ac:dyDescent="0.25"/>
  <cols>
    <col min="1" max="1" width="6.28515625" customWidth="1"/>
    <col min="3" max="3" width="14.85546875" bestFit="1" customWidth="1"/>
    <col min="4" max="4" width="20.28515625" customWidth="1"/>
    <col min="11" max="11" width="16.42578125" customWidth="1"/>
    <col min="12" max="12" width="18.7109375" customWidth="1"/>
  </cols>
  <sheetData>
    <row r="1" spans="1:12" ht="15" customHeight="1" x14ac:dyDescent="0.25">
      <c r="B1" s="391" t="s">
        <v>11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2" ht="15" customHeight="1" x14ac:dyDescent="0.25">
      <c r="B2" s="391" t="s">
        <v>100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</row>
    <row r="3" spans="1:12" ht="15.75" customHeight="1" x14ac:dyDescent="0.25">
      <c r="B3" s="397" t="s">
        <v>320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ht="15.75" customHeight="1" thickBot="1" x14ac:dyDescent="0.3">
      <c r="B4" s="472" t="s">
        <v>19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</row>
    <row r="5" spans="1:12" ht="15.75" thickBot="1" x14ac:dyDescent="0.3">
      <c r="B5" s="461" t="s">
        <v>0</v>
      </c>
      <c r="C5" s="456" t="s">
        <v>47</v>
      </c>
      <c r="D5" s="457"/>
      <c r="E5" s="458" t="s">
        <v>1</v>
      </c>
      <c r="F5" s="458" t="s">
        <v>17</v>
      </c>
      <c r="G5" s="458" t="s">
        <v>26</v>
      </c>
      <c r="H5" s="461" t="s">
        <v>2</v>
      </c>
      <c r="I5" s="473" t="s">
        <v>6</v>
      </c>
      <c r="J5" s="474"/>
      <c r="K5" s="475" t="s">
        <v>20</v>
      </c>
      <c r="L5" s="475" t="s">
        <v>21</v>
      </c>
    </row>
    <row r="6" spans="1:12" x14ac:dyDescent="0.25">
      <c r="B6" s="485"/>
      <c r="C6" s="461" t="s">
        <v>3</v>
      </c>
      <c r="D6" s="461" t="s">
        <v>4</v>
      </c>
      <c r="E6" s="459"/>
      <c r="F6" s="459"/>
      <c r="G6" s="459"/>
      <c r="H6" s="462"/>
      <c r="I6" s="481" t="s">
        <v>5</v>
      </c>
      <c r="J6" s="483" t="s">
        <v>138</v>
      </c>
      <c r="K6" s="476"/>
      <c r="L6" s="478"/>
    </row>
    <row r="7" spans="1:12" ht="15.75" thickBot="1" x14ac:dyDescent="0.3">
      <c r="B7" s="480"/>
      <c r="C7" s="480"/>
      <c r="D7" s="480"/>
      <c r="E7" s="460"/>
      <c r="F7" s="460"/>
      <c r="G7" s="460"/>
      <c r="H7" s="463"/>
      <c r="I7" s="482"/>
      <c r="J7" s="484"/>
      <c r="K7" s="477"/>
      <c r="L7" s="479"/>
    </row>
    <row r="8" spans="1:12" ht="43.5" thickBot="1" x14ac:dyDescent="0.3">
      <c r="A8" t="s">
        <v>324</v>
      </c>
      <c r="B8" s="13">
        <v>1</v>
      </c>
      <c r="C8" s="44" t="s">
        <v>49</v>
      </c>
      <c r="D8" s="56" t="s">
        <v>37</v>
      </c>
      <c r="E8" s="55" t="s">
        <v>38</v>
      </c>
      <c r="F8" s="55" t="s">
        <v>39</v>
      </c>
      <c r="G8" s="13">
        <v>16</v>
      </c>
      <c r="H8" s="55" t="s">
        <v>40</v>
      </c>
      <c r="I8" s="26">
        <v>32</v>
      </c>
      <c r="J8" s="26">
        <v>0</v>
      </c>
      <c r="K8" s="48">
        <v>34595</v>
      </c>
      <c r="L8" s="48">
        <v>60840</v>
      </c>
    </row>
    <row r="9" spans="1:12" ht="43.5" thickBot="1" x14ac:dyDescent="0.3">
      <c r="A9" t="s">
        <v>324</v>
      </c>
      <c r="B9" s="12">
        <v>1</v>
      </c>
      <c r="C9" s="44" t="s">
        <v>50</v>
      </c>
      <c r="D9" s="295" t="s">
        <v>37</v>
      </c>
      <c r="E9" s="294" t="s">
        <v>38</v>
      </c>
      <c r="F9" s="294" t="s">
        <v>52</v>
      </c>
      <c r="G9" s="12">
        <v>16</v>
      </c>
      <c r="H9" s="294" t="s">
        <v>41</v>
      </c>
      <c r="I9" s="14">
        <v>30</v>
      </c>
      <c r="J9" s="14">
        <v>0</v>
      </c>
      <c r="K9" s="49">
        <v>51920</v>
      </c>
      <c r="L9" s="49">
        <v>60840</v>
      </c>
    </row>
    <row r="10" spans="1:12" ht="72" thickBot="1" x14ac:dyDescent="0.3">
      <c r="A10" t="s">
        <v>324</v>
      </c>
      <c r="B10" s="316">
        <v>1</v>
      </c>
      <c r="C10" s="82" t="s">
        <v>295</v>
      </c>
      <c r="D10" s="73" t="s">
        <v>297</v>
      </c>
      <c r="E10" s="138" t="s">
        <v>248</v>
      </c>
      <c r="F10" s="322" t="s">
        <v>303</v>
      </c>
      <c r="G10" s="323">
        <v>22</v>
      </c>
      <c r="H10" s="321" t="s">
        <v>304</v>
      </c>
      <c r="I10" s="323">
        <v>13</v>
      </c>
      <c r="J10" s="323">
        <v>19</v>
      </c>
      <c r="K10" s="325">
        <v>41300</v>
      </c>
      <c r="L10" s="325">
        <v>30000</v>
      </c>
    </row>
    <row r="11" spans="1:12" ht="72" thickBot="1" x14ac:dyDescent="0.3">
      <c r="A11" t="s">
        <v>330</v>
      </c>
      <c r="B11" s="318">
        <v>1</v>
      </c>
      <c r="C11" s="44" t="s">
        <v>82</v>
      </c>
      <c r="D11" s="296" t="s">
        <v>90</v>
      </c>
      <c r="E11" s="55" t="s">
        <v>38</v>
      </c>
      <c r="F11" s="55" t="s">
        <v>101</v>
      </c>
      <c r="G11" s="26">
        <v>28</v>
      </c>
      <c r="H11" s="55" t="s">
        <v>102</v>
      </c>
      <c r="I11" s="26">
        <v>13</v>
      </c>
      <c r="J11" s="26">
        <v>17</v>
      </c>
      <c r="K11" s="48">
        <v>89120</v>
      </c>
      <c r="L11" s="48">
        <v>67600</v>
      </c>
    </row>
    <row r="12" spans="1:12" ht="72" thickBot="1" x14ac:dyDescent="0.3">
      <c r="A12" t="s">
        <v>330</v>
      </c>
      <c r="B12" s="313">
        <v>1</v>
      </c>
      <c r="C12" s="44" t="s">
        <v>82</v>
      </c>
      <c r="D12" s="296" t="s">
        <v>90</v>
      </c>
      <c r="E12" s="313" t="s">
        <v>38</v>
      </c>
      <c r="F12" s="313" t="s">
        <v>103</v>
      </c>
      <c r="G12" s="313">
        <v>28</v>
      </c>
      <c r="H12" s="313" t="s">
        <v>104</v>
      </c>
      <c r="I12" s="14">
        <v>12</v>
      </c>
      <c r="J12" s="14">
        <v>20</v>
      </c>
      <c r="K12" s="49">
        <v>84958.8</v>
      </c>
      <c r="L12" s="49">
        <v>67600</v>
      </c>
    </row>
    <row r="13" spans="1:12" ht="86.25" thickBot="1" x14ac:dyDescent="0.3">
      <c r="A13" t="s">
        <v>329</v>
      </c>
      <c r="B13" s="317">
        <v>1</v>
      </c>
      <c r="C13" s="319" t="s">
        <v>106</v>
      </c>
      <c r="D13" s="296" t="s">
        <v>105</v>
      </c>
      <c r="E13" s="296" t="s">
        <v>38</v>
      </c>
      <c r="F13" s="296" t="s">
        <v>108</v>
      </c>
      <c r="G13" s="296">
        <v>32</v>
      </c>
      <c r="H13" s="324" t="s">
        <v>229</v>
      </c>
      <c r="I13" s="108">
        <v>2</v>
      </c>
      <c r="J13" s="108">
        <v>54</v>
      </c>
      <c r="K13" s="109">
        <v>83300</v>
      </c>
      <c r="L13" s="109">
        <v>54300</v>
      </c>
    </row>
    <row r="14" spans="1:12" ht="86.25" thickBot="1" x14ac:dyDescent="0.3">
      <c r="A14" t="s">
        <v>329</v>
      </c>
      <c r="B14" s="137">
        <v>1</v>
      </c>
      <c r="C14" s="70" t="s">
        <v>140</v>
      </c>
      <c r="D14" s="110" t="s">
        <v>143</v>
      </c>
      <c r="E14" s="138" t="s">
        <v>38</v>
      </c>
      <c r="F14" s="138" t="s">
        <v>135</v>
      </c>
      <c r="G14" s="138">
        <v>32</v>
      </c>
      <c r="H14" s="138" t="s">
        <v>102</v>
      </c>
      <c r="I14" s="139">
        <v>7</v>
      </c>
      <c r="J14" s="139">
        <v>46</v>
      </c>
      <c r="K14" s="140">
        <v>92131</v>
      </c>
      <c r="L14" s="140">
        <v>57300</v>
      </c>
    </row>
    <row r="15" spans="1:12" ht="86.25" thickBot="1" x14ac:dyDescent="0.3">
      <c r="A15" t="s">
        <v>329</v>
      </c>
      <c r="B15" s="296">
        <v>1</v>
      </c>
      <c r="C15" s="70" t="s">
        <v>153</v>
      </c>
      <c r="D15" s="73" t="s">
        <v>112</v>
      </c>
      <c r="E15" s="138" t="s">
        <v>38</v>
      </c>
      <c r="F15" s="138" t="s">
        <v>136</v>
      </c>
      <c r="G15" s="296">
        <v>32</v>
      </c>
      <c r="H15" s="138" t="s">
        <v>137</v>
      </c>
      <c r="I15" s="139">
        <v>8</v>
      </c>
      <c r="J15" s="139">
        <v>29</v>
      </c>
      <c r="K15" s="140">
        <f>57600+15000</f>
        <v>72600</v>
      </c>
      <c r="L15" s="140">
        <v>54300</v>
      </c>
    </row>
    <row r="16" spans="1:12" ht="86.25" thickBot="1" x14ac:dyDescent="0.3">
      <c r="A16" t="s">
        <v>329</v>
      </c>
      <c r="B16" s="44">
        <v>1</v>
      </c>
      <c r="C16" s="70" t="s">
        <v>106</v>
      </c>
      <c r="D16" s="320" t="s">
        <v>91</v>
      </c>
      <c r="E16" s="138" t="s">
        <v>248</v>
      </c>
      <c r="F16" s="322" t="s">
        <v>251</v>
      </c>
      <c r="G16" s="70">
        <v>32</v>
      </c>
      <c r="H16" s="321" t="s">
        <v>104</v>
      </c>
      <c r="I16" s="323">
        <v>20</v>
      </c>
      <c r="J16" s="323">
        <v>6</v>
      </c>
      <c r="K16" s="325">
        <v>110271</v>
      </c>
      <c r="L16" s="325">
        <v>54600</v>
      </c>
    </row>
    <row r="17" spans="1:12" ht="72" thickBot="1" x14ac:dyDescent="0.3">
      <c r="A17" t="s">
        <v>326</v>
      </c>
      <c r="B17" s="82">
        <v>1</v>
      </c>
      <c r="C17" s="82" t="s">
        <v>131</v>
      </c>
      <c r="D17" s="296" t="s">
        <v>54</v>
      </c>
      <c r="E17" s="138" t="s">
        <v>38</v>
      </c>
      <c r="F17" s="138" t="s">
        <v>130</v>
      </c>
      <c r="G17" s="296">
        <v>27</v>
      </c>
      <c r="H17" s="321" t="s">
        <v>132</v>
      </c>
      <c r="I17" s="139">
        <v>6</v>
      </c>
      <c r="J17" s="139">
        <v>26</v>
      </c>
      <c r="K17" s="140">
        <v>47908</v>
      </c>
      <c r="L17" s="326">
        <v>126300</v>
      </c>
    </row>
    <row r="18" spans="1:12" ht="72" thickBot="1" x14ac:dyDescent="0.3">
      <c r="A18" t="s">
        <v>326</v>
      </c>
      <c r="B18" s="315">
        <v>1</v>
      </c>
      <c r="C18" s="70" t="s">
        <v>154</v>
      </c>
      <c r="D18" s="296" t="s">
        <v>54</v>
      </c>
      <c r="E18" s="138" t="s">
        <v>38</v>
      </c>
      <c r="F18" s="315" t="s">
        <v>149</v>
      </c>
      <c r="G18" s="315">
        <v>27</v>
      </c>
      <c r="H18" s="315" t="s">
        <v>152</v>
      </c>
      <c r="I18" s="108">
        <v>11</v>
      </c>
      <c r="J18" s="108">
        <v>29</v>
      </c>
      <c r="K18" s="109">
        <v>56286</v>
      </c>
      <c r="L18" s="109">
        <v>126300</v>
      </c>
    </row>
    <row r="19" spans="1:12" ht="72" thickBot="1" x14ac:dyDescent="0.3">
      <c r="A19" t="s">
        <v>326</v>
      </c>
      <c r="B19" s="70">
        <v>1</v>
      </c>
      <c r="C19" s="70" t="s">
        <v>288</v>
      </c>
      <c r="D19" s="70" t="s">
        <v>54</v>
      </c>
      <c r="E19" s="315" t="s">
        <v>248</v>
      </c>
      <c r="F19" s="127" t="s">
        <v>316</v>
      </c>
      <c r="G19" s="70">
        <v>24</v>
      </c>
      <c r="H19" s="82" t="s">
        <v>102</v>
      </c>
      <c r="I19" s="70">
        <v>16</v>
      </c>
      <c r="J19" s="70">
        <v>16</v>
      </c>
      <c r="K19" s="111">
        <v>60888</v>
      </c>
      <c r="L19" s="111">
        <v>46075</v>
      </c>
    </row>
    <row r="20" spans="1:12" ht="72" thickBot="1" x14ac:dyDescent="0.3">
      <c r="A20" t="s">
        <v>326</v>
      </c>
      <c r="B20" s="70">
        <v>1</v>
      </c>
      <c r="C20" s="70" t="s">
        <v>288</v>
      </c>
      <c r="D20" s="70" t="s">
        <v>54</v>
      </c>
      <c r="E20" s="138" t="s">
        <v>248</v>
      </c>
      <c r="F20" s="127" t="s">
        <v>317</v>
      </c>
      <c r="G20" s="70">
        <v>24</v>
      </c>
      <c r="H20" s="82" t="s">
        <v>104</v>
      </c>
      <c r="I20" s="286"/>
      <c r="J20" s="286"/>
      <c r="K20" s="111">
        <v>94164</v>
      </c>
      <c r="L20" s="111">
        <v>41825</v>
      </c>
    </row>
    <row r="21" spans="1:12" ht="86.25" thickBot="1" x14ac:dyDescent="0.3">
      <c r="A21" t="s">
        <v>331</v>
      </c>
      <c r="B21" s="315">
        <v>1</v>
      </c>
      <c r="C21" s="70" t="s">
        <v>144</v>
      </c>
      <c r="D21" s="73" t="s">
        <v>141</v>
      </c>
      <c r="E21" s="315" t="s">
        <v>38</v>
      </c>
      <c r="F21" s="315" t="s">
        <v>142</v>
      </c>
      <c r="G21" s="315">
        <v>40</v>
      </c>
      <c r="H21" s="315" t="s">
        <v>139</v>
      </c>
      <c r="I21" s="108">
        <v>36</v>
      </c>
      <c r="J21" s="108">
        <v>1</v>
      </c>
      <c r="K21" s="109">
        <v>184729</v>
      </c>
      <c r="L21" s="109">
        <v>140100</v>
      </c>
    </row>
    <row r="22" spans="1:12" ht="100.5" thickBot="1" x14ac:dyDescent="0.3">
      <c r="A22" t="s">
        <v>331</v>
      </c>
      <c r="B22" s="44">
        <v>1</v>
      </c>
      <c r="C22" s="82" t="s">
        <v>227</v>
      </c>
      <c r="D22" s="73" t="s">
        <v>72</v>
      </c>
      <c r="E22" s="321" t="s">
        <v>222</v>
      </c>
      <c r="F22" s="127" t="s">
        <v>223</v>
      </c>
      <c r="G22" s="70">
        <v>46</v>
      </c>
      <c r="H22" s="82" t="s">
        <v>224</v>
      </c>
      <c r="I22" s="70">
        <v>33</v>
      </c>
      <c r="J22" s="70">
        <v>0</v>
      </c>
      <c r="K22" s="111">
        <v>200000</v>
      </c>
      <c r="L22" s="111">
        <v>122800</v>
      </c>
    </row>
    <row r="23" spans="1:12" ht="100.5" thickBot="1" x14ac:dyDescent="0.3">
      <c r="A23" t="s">
        <v>331</v>
      </c>
      <c r="B23" s="44">
        <v>1</v>
      </c>
      <c r="C23" s="82" t="s">
        <v>227</v>
      </c>
      <c r="D23" s="82" t="s">
        <v>72</v>
      </c>
      <c r="E23" s="82" t="s">
        <v>222</v>
      </c>
      <c r="F23" s="127" t="s">
        <v>239</v>
      </c>
      <c r="G23" s="70">
        <v>24</v>
      </c>
      <c r="H23" s="82" t="s">
        <v>250</v>
      </c>
      <c r="I23" s="70">
        <v>12</v>
      </c>
      <c r="J23" s="70">
        <v>26</v>
      </c>
      <c r="K23" s="111">
        <v>75579</v>
      </c>
      <c r="L23" s="111">
        <v>75400</v>
      </c>
    </row>
    <row r="24" spans="1:12" ht="129" thickBot="1" x14ac:dyDescent="0.3">
      <c r="A24" t="s">
        <v>331</v>
      </c>
      <c r="B24" s="70">
        <v>1</v>
      </c>
      <c r="C24" s="82" t="s">
        <v>284</v>
      </c>
      <c r="D24" s="82" t="s">
        <v>72</v>
      </c>
      <c r="E24" s="321" t="s">
        <v>222</v>
      </c>
      <c r="F24" s="127" t="s">
        <v>282</v>
      </c>
      <c r="G24" s="70">
        <v>27</v>
      </c>
      <c r="H24" s="82" t="s">
        <v>283</v>
      </c>
      <c r="I24" s="70">
        <v>15</v>
      </c>
      <c r="J24" s="70">
        <v>18</v>
      </c>
      <c r="K24" s="111">
        <v>85550</v>
      </c>
      <c r="L24" s="111">
        <v>83500</v>
      </c>
    </row>
    <row r="25" spans="1:12" ht="100.5" thickBot="1" x14ac:dyDescent="0.3">
      <c r="A25" t="s">
        <v>331</v>
      </c>
      <c r="B25" s="70">
        <v>1</v>
      </c>
      <c r="C25" s="82" t="s">
        <v>308</v>
      </c>
      <c r="D25" s="82" t="s">
        <v>72</v>
      </c>
      <c r="E25" s="321" t="s">
        <v>222</v>
      </c>
      <c r="F25" s="127" t="s">
        <v>305</v>
      </c>
      <c r="G25" s="70">
        <v>27</v>
      </c>
      <c r="H25" s="82" t="s">
        <v>213</v>
      </c>
      <c r="I25" s="70">
        <v>11</v>
      </c>
      <c r="J25" s="70">
        <v>20</v>
      </c>
      <c r="K25" s="111">
        <f>37669.14+20532</f>
        <v>58201.14</v>
      </c>
      <c r="L25" s="111">
        <v>94900</v>
      </c>
    </row>
    <row r="26" spans="1:12" ht="86.25" thickBot="1" x14ac:dyDescent="0.3">
      <c r="A26" t="s">
        <v>327</v>
      </c>
      <c r="B26" s="44">
        <v>1</v>
      </c>
      <c r="C26" s="82" t="s">
        <v>155</v>
      </c>
      <c r="D26" s="70" t="s">
        <v>67</v>
      </c>
      <c r="E26" s="315" t="s">
        <v>248</v>
      </c>
      <c r="F26" s="127" t="s">
        <v>249</v>
      </c>
      <c r="G26" s="70">
        <v>32</v>
      </c>
      <c r="H26" s="82" t="s">
        <v>139</v>
      </c>
      <c r="I26" s="70">
        <v>10</v>
      </c>
      <c r="J26" s="70">
        <v>18</v>
      </c>
      <c r="K26" s="111">
        <v>100310</v>
      </c>
      <c r="L26" s="111">
        <v>47625</v>
      </c>
    </row>
    <row r="27" spans="1:12" ht="86.25" thickBot="1" x14ac:dyDescent="0.3">
      <c r="A27" t="s">
        <v>327</v>
      </c>
      <c r="B27" s="70">
        <v>1</v>
      </c>
      <c r="C27" s="82" t="s">
        <v>289</v>
      </c>
      <c r="D27" s="70" t="s">
        <v>67</v>
      </c>
      <c r="E27" s="138" t="s">
        <v>248</v>
      </c>
      <c r="F27" s="127" t="s">
        <v>278</v>
      </c>
      <c r="G27" s="70">
        <v>24</v>
      </c>
      <c r="H27" s="82" t="s">
        <v>285</v>
      </c>
      <c r="I27" s="70">
        <v>4</v>
      </c>
      <c r="J27" s="70">
        <v>19</v>
      </c>
      <c r="K27" s="111">
        <v>51644</v>
      </c>
      <c r="L27" s="111">
        <v>53000</v>
      </c>
    </row>
    <row r="28" spans="1:12" ht="86.25" thickBot="1" x14ac:dyDescent="0.3">
      <c r="A28" t="s">
        <v>332</v>
      </c>
      <c r="B28" s="44">
        <v>1</v>
      </c>
      <c r="C28" s="82" t="s">
        <v>228</v>
      </c>
      <c r="D28" s="315" t="s">
        <v>226</v>
      </c>
      <c r="E28" s="138" t="s">
        <v>38</v>
      </c>
      <c r="F28" s="127" t="s">
        <v>198</v>
      </c>
      <c r="G28" s="70">
        <v>20</v>
      </c>
      <c r="H28" s="82" t="s">
        <v>102</v>
      </c>
      <c r="I28" s="70">
        <v>8</v>
      </c>
      <c r="J28" s="70">
        <v>17</v>
      </c>
      <c r="K28" s="111">
        <v>66620</v>
      </c>
      <c r="L28" s="111">
        <v>28200</v>
      </c>
    </row>
    <row r="29" spans="1:12" ht="15.75" thickBot="1" x14ac:dyDescent="0.3">
      <c r="B29" s="297">
        <f>SUM(B8:B28)</f>
        <v>21</v>
      </c>
      <c r="C29" s="464"/>
      <c r="D29" s="465"/>
      <c r="E29" s="465"/>
      <c r="F29" s="466"/>
      <c r="G29" s="297">
        <f>SUM(G8:G28)</f>
        <v>580</v>
      </c>
      <c r="H29" s="298"/>
      <c r="I29" s="297">
        <f>SUM(I8:I28)</f>
        <v>299</v>
      </c>
      <c r="J29" s="297">
        <f>SUM(J8:J28)</f>
        <v>381</v>
      </c>
      <c r="K29" s="299">
        <f>SUM(K8:K28)</f>
        <v>1742074.94</v>
      </c>
      <c r="L29" s="299">
        <f>SUM(L8:L28)</f>
        <v>1493405</v>
      </c>
    </row>
    <row r="30" spans="1:12" ht="15.75" thickBot="1" x14ac:dyDescent="0.3">
      <c r="B30" s="467" t="s">
        <v>9</v>
      </c>
      <c r="C30" s="468"/>
      <c r="D30" s="468"/>
      <c r="E30" s="468"/>
      <c r="F30" s="468"/>
      <c r="G30" s="468"/>
      <c r="H30" s="468"/>
      <c r="I30" s="300"/>
      <c r="J30" s="301"/>
      <c r="K30" s="302" t="s">
        <v>12</v>
      </c>
      <c r="L30" s="302">
        <f>+L29*1.1</f>
        <v>1642745.5000000002</v>
      </c>
    </row>
    <row r="31" spans="1:12" ht="15.75" thickBot="1" x14ac:dyDescent="0.3">
      <c r="B31" s="469" t="s">
        <v>29</v>
      </c>
      <c r="C31" s="470"/>
      <c r="D31" s="470"/>
      <c r="E31" s="470"/>
      <c r="F31" s="470"/>
      <c r="G31" s="470"/>
      <c r="H31" s="470"/>
      <c r="I31" s="303"/>
      <c r="J31" s="303"/>
      <c r="K31" s="471">
        <f>+K29+L30</f>
        <v>3384820.4400000004</v>
      </c>
      <c r="L31" s="468"/>
    </row>
    <row r="33" spans="1:12" x14ac:dyDescent="0.25">
      <c r="B33" s="359" t="s">
        <v>46</v>
      </c>
      <c r="C33" s="390"/>
      <c r="D33" s="390"/>
      <c r="E33" s="8"/>
      <c r="F33" s="8"/>
      <c r="G33" s="8"/>
      <c r="H33" s="8"/>
      <c r="I33" s="29"/>
      <c r="J33" s="29"/>
      <c r="K33" s="30"/>
      <c r="L33" s="31"/>
    </row>
    <row r="34" spans="1:12" ht="15.75" thickBot="1" x14ac:dyDescent="0.3">
      <c r="B34" s="21"/>
      <c r="C34" s="38"/>
      <c r="D34" s="38"/>
      <c r="E34" s="8"/>
      <c r="F34" s="8"/>
      <c r="G34" s="8"/>
      <c r="H34" s="8"/>
      <c r="I34" s="29"/>
      <c r="J34" s="29"/>
      <c r="K34" s="30"/>
      <c r="L34" s="31"/>
    </row>
    <row r="35" spans="1:12" ht="15.75" thickBot="1" x14ac:dyDescent="0.3">
      <c r="B35" s="461" t="s">
        <v>0</v>
      </c>
      <c r="C35" s="456" t="s">
        <v>47</v>
      </c>
      <c r="D35" s="457"/>
      <c r="E35" s="458" t="s">
        <v>1</v>
      </c>
      <c r="F35" s="458" t="s">
        <v>17</v>
      </c>
      <c r="G35" s="458" t="s">
        <v>26</v>
      </c>
      <c r="H35" s="461" t="s">
        <v>2</v>
      </c>
      <c r="I35" s="473" t="s">
        <v>6</v>
      </c>
      <c r="J35" s="474"/>
      <c r="K35" s="475" t="s">
        <v>20</v>
      </c>
      <c r="L35" s="475" t="s">
        <v>21</v>
      </c>
    </row>
    <row r="36" spans="1:12" x14ac:dyDescent="0.25">
      <c r="B36" s="485"/>
      <c r="C36" s="461" t="s">
        <v>3</v>
      </c>
      <c r="D36" s="461" t="s">
        <v>4</v>
      </c>
      <c r="E36" s="459"/>
      <c r="F36" s="459"/>
      <c r="G36" s="459"/>
      <c r="H36" s="462"/>
      <c r="I36" s="483" t="s">
        <v>5</v>
      </c>
      <c r="J36" s="483" t="s">
        <v>15</v>
      </c>
      <c r="K36" s="476"/>
      <c r="L36" s="478"/>
    </row>
    <row r="37" spans="1:12" ht="15.75" thickBot="1" x14ac:dyDescent="0.3">
      <c r="B37" s="480"/>
      <c r="C37" s="480"/>
      <c r="D37" s="480"/>
      <c r="E37" s="460"/>
      <c r="F37" s="460"/>
      <c r="G37" s="460"/>
      <c r="H37" s="463"/>
      <c r="I37" s="479"/>
      <c r="J37" s="484"/>
      <c r="K37" s="477"/>
      <c r="L37" s="479"/>
    </row>
    <row r="38" spans="1:12" ht="72" thickBot="1" x14ac:dyDescent="0.3">
      <c r="A38" t="s">
        <v>324</v>
      </c>
      <c r="B38" s="44">
        <v>1</v>
      </c>
      <c r="C38" s="44" t="s">
        <v>48</v>
      </c>
      <c r="D38" s="295" t="s">
        <v>37</v>
      </c>
      <c r="E38" s="44" t="s">
        <v>43</v>
      </c>
      <c r="F38" s="45" t="s">
        <v>44</v>
      </c>
      <c r="G38" s="44">
        <v>16</v>
      </c>
      <c r="H38" s="44" t="s">
        <v>45</v>
      </c>
      <c r="I38" s="44">
        <v>35</v>
      </c>
      <c r="J38" s="44">
        <v>0</v>
      </c>
      <c r="K38" s="51">
        <v>41592</v>
      </c>
      <c r="L38" s="51">
        <v>92700</v>
      </c>
    </row>
    <row r="39" spans="1:12" ht="72" thickBot="1" x14ac:dyDescent="0.3">
      <c r="A39" t="s">
        <v>330</v>
      </c>
      <c r="B39" s="44">
        <v>1</v>
      </c>
      <c r="C39" s="82" t="s">
        <v>82</v>
      </c>
      <c r="D39" s="296" t="s">
        <v>90</v>
      </c>
      <c r="E39" s="82" t="s">
        <v>43</v>
      </c>
      <c r="F39" s="82" t="s">
        <v>83</v>
      </c>
      <c r="G39" s="82">
        <v>24</v>
      </c>
      <c r="H39" s="82" t="s">
        <v>84</v>
      </c>
      <c r="I39" s="70">
        <v>9</v>
      </c>
      <c r="J39" s="70">
        <v>21</v>
      </c>
      <c r="K39" s="74">
        <v>74340</v>
      </c>
      <c r="L39" s="74">
        <v>111600</v>
      </c>
    </row>
    <row r="40" spans="1:12" ht="72" thickBot="1" x14ac:dyDescent="0.3">
      <c r="A40" t="s">
        <v>330</v>
      </c>
      <c r="B40" s="82">
        <v>1</v>
      </c>
      <c r="C40" s="82" t="s">
        <v>82</v>
      </c>
      <c r="D40" s="73" t="s">
        <v>146</v>
      </c>
      <c r="E40" s="82" t="s">
        <v>43</v>
      </c>
      <c r="F40" s="82" t="s">
        <v>147</v>
      </c>
      <c r="G40" s="82">
        <v>24</v>
      </c>
      <c r="H40" s="82" t="s">
        <v>118</v>
      </c>
      <c r="I40" s="82">
        <v>3</v>
      </c>
      <c r="J40" s="82">
        <v>35</v>
      </c>
      <c r="K40" s="111">
        <v>58764</v>
      </c>
      <c r="L40" s="111">
        <v>111600</v>
      </c>
    </row>
    <row r="41" spans="1:12" ht="86.25" thickBot="1" x14ac:dyDescent="0.3">
      <c r="A41" t="s">
        <v>329</v>
      </c>
      <c r="B41" s="44">
        <v>1</v>
      </c>
      <c r="C41" s="82" t="s">
        <v>81</v>
      </c>
      <c r="D41" s="296" t="s">
        <v>91</v>
      </c>
      <c r="E41" s="82" t="s">
        <v>43</v>
      </c>
      <c r="F41" s="71" t="s">
        <v>80</v>
      </c>
      <c r="G41" s="70">
        <v>24</v>
      </c>
      <c r="H41" s="70" t="s">
        <v>85</v>
      </c>
      <c r="I41" s="70">
        <v>6</v>
      </c>
      <c r="J41" s="70">
        <v>26</v>
      </c>
      <c r="K41" s="74">
        <v>43188</v>
      </c>
      <c r="L41" s="74">
        <v>84500</v>
      </c>
    </row>
    <row r="42" spans="1:12" ht="86.25" thickBot="1" x14ac:dyDescent="0.3">
      <c r="A42" t="s">
        <v>329</v>
      </c>
      <c r="B42" s="82">
        <v>1</v>
      </c>
      <c r="C42" s="82" t="s">
        <v>81</v>
      </c>
      <c r="D42" s="110" t="s">
        <v>119</v>
      </c>
      <c r="E42" s="82" t="s">
        <v>43</v>
      </c>
      <c r="F42" s="82" t="s">
        <v>103</v>
      </c>
      <c r="G42" s="82">
        <v>24</v>
      </c>
      <c r="H42" s="82" t="s">
        <v>118</v>
      </c>
      <c r="I42" s="82">
        <v>0</v>
      </c>
      <c r="J42" s="82">
        <v>30</v>
      </c>
      <c r="K42" s="111">
        <v>58056</v>
      </c>
      <c r="L42" s="111">
        <v>118856</v>
      </c>
    </row>
    <row r="43" spans="1:12" ht="57.75" thickBot="1" x14ac:dyDescent="0.3">
      <c r="A43" t="s">
        <v>329</v>
      </c>
      <c r="B43" s="82">
        <v>1</v>
      </c>
      <c r="C43" s="82" t="s">
        <v>180</v>
      </c>
      <c r="D43" s="82" t="s">
        <v>181</v>
      </c>
      <c r="E43" s="82" t="s">
        <v>43</v>
      </c>
      <c r="F43" s="82" t="s">
        <v>182</v>
      </c>
      <c r="G43" s="82">
        <v>8</v>
      </c>
      <c r="H43" s="82" t="s">
        <v>183</v>
      </c>
      <c r="I43" s="82">
        <v>13</v>
      </c>
      <c r="J43" s="82">
        <v>57</v>
      </c>
      <c r="K43" s="111">
        <v>27276</v>
      </c>
      <c r="L43" s="111">
        <v>24800</v>
      </c>
    </row>
    <row r="44" spans="1:12" ht="72" thickBot="1" x14ac:dyDescent="0.3">
      <c r="A44" t="s">
        <v>326</v>
      </c>
      <c r="B44" s="44">
        <v>1</v>
      </c>
      <c r="C44" s="44" t="s">
        <v>78</v>
      </c>
      <c r="D44" s="314" t="s">
        <v>54</v>
      </c>
      <c r="E44" s="44" t="s">
        <v>43</v>
      </c>
      <c r="F44" s="45" t="s">
        <v>55</v>
      </c>
      <c r="G44" s="44">
        <v>24</v>
      </c>
      <c r="H44" s="44" t="s">
        <v>56</v>
      </c>
      <c r="I44" s="44">
        <v>3</v>
      </c>
      <c r="J44" s="44">
        <v>28</v>
      </c>
      <c r="K44" s="51">
        <v>51299</v>
      </c>
      <c r="L44" s="51">
        <v>111600</v>
      </c>
    </row>
    <row r="45" spans="1:12" ht="86.25" thickBot="1" x14ac:dyDescent="0.3">
      <c r="A45" t="s">
        <v>327</v>
      </c>
      <c r="B45" s="82">
        <v>1</v>
      </c>
      <c r="C45" s="82" t="s">
        <v>81</v>
      </c>
      <c r="D45" s="73" t="s">
        <v>121</v>
      </c>
      <c r="E45" s="82" t="s">
        <v>43</v>
      </c>
      <c r="F45" s="82" t="s">
        <v>130</v>
      </c>
      <c r="G45" s="82">
        <v>32</v>
      </c>
      <c r="H45" s="82" t="s">
        <v>120</v>
      </c>
      <c r="I45" s="82">
        <v>7</v>
      </c>
      <c r="J45" s="82">
        <v>33</v>
      </c>
      <c r="K45" s="136">
        <v>58056</v>
      </c>
      <c r="L45" s="136">
        <v>110100</v>
      </c>
    </row>
    <row r="46" spans="1:12" ht="86.25" thickBot="1" x14ac:dyDescent="0.3">
      <c r="A46" t="s">
        <v>327</v>
      </c>
      <c r="B46" s="82">
        <v>1</v>
      </c>
      <c r="C46" s="82" t="s">
        <v>192</v>
      </c>
      <c r="D46" s="296" t="s">
        <v>67</v>
      </c>
      <c r="E46" s="82" t="s">
        <v>43</v>
      </c>
      <c r="F46" s="82" t="s">
        <v>185</v>
      </c>
      <c r="G46" s="82">
        <v>24</v>
      </c>
      <c r="H46" s="82" t="s">
        <v>184</v>
      </c>
      <c r="I46" s="82">
        <v>24</v>
      </c>
      <c r="J46" s="82">
        <v>22</v>
      </c>
      <c r="K46" s="111">
        <v>38940</v>
      </c>
      <c r="L46" s="111">
        <v>40800</v>
      </c>
    </row>
    <row r="47" spans="1:12" ht="86.25" thickBot="1" x14ac:dyDescent="0.3">
      <c r="A47" t="s">
        <v>327</v>
      </c>
      <c r="B47" s="82">
        <v>1</v>
      </c>
      <c r="C47" s="82" t="s">
        <v>302</v>
      </c>
      <c r="D47" s="70" t="s">
        <v>67</v>
      </c>
      <c r="E47" s="82" t="s">
        <v>43</v>
      </c>
      <c r="F47" s="82" t="s">
        <v>309</v>
      </c>
      <c r="G47" s="82">
        <v>24</v>
      </c>
      <c r="H47" s="82" t="s">
        <v>85</v>
      </c>
      <c r="I47" s="82">
        <v>11</v>
      </c>
      <c r="J47" s="82">
        <v>33</v>
      </c>
      <c r="K47" s="111">
        <v>43188</v>
      </c>
      <c r="L47" s="111">
        <v>57600</v>
      </c>
    </row>
    <row r="48" spans="1:12" ht="86.25" thickBot="1" x14ac:dyDescent="0.3">
      <c r="A48" t="s">
        <v>332</v>
      </c>
      <c r="B48" s="44">
        <v>1</v>
      </c>
      <c r="C48" s="82" t="s">
        <v>301</v>
      </c>
      <c r="D48" s="70" t="s">
        <v>226</v>
      </c>
      <c r="E48" s="82" t="s">
        <v>43</v>
      </c>
      <c r="F48" s="82" t="s">
        <v>300</v>
      </c>
      <c r="G48" s="82">
        <v>16</v>
      </c>
      <c r="H48" s="82" t="s">
        <v>84</v>
      </c>
      <c r="I48" s="82">
        <v>8</v>
      </c>
      <c r="J48" s="82">
        <v>45</v>
      </c>
      <c r="K48" s="111">
        <v>42185</v>
      </c>
      <c r="L48" s="111">
        <v>42000</v>
      </c>
    </row>
    <row r="49" spans="1:12" ht="100.5" thickBot="1" x14ac:dyDescent="0.3">
      <c r="A49" t="s">
        <v>334</v>
      </c>
      <c r="B49" s="70">
        <v>1</v>
      </c>
      <c r="C49" s="82" t="s">
        <v>204</v>
      </c>
      <c r="D49" s="315" t="s">
        <v>205</v>
      </c>
      <c r="E49" s="82" t="s">
        <v>43</v>
      </c>
      <c r="F49" s="71" t="s">
        <v>202</v>
      </c>
      <c r="G49" s="70">
        <v>48</v>
      </c>
      <c r="H49" s="70" t="s">
        <v>102</v>
      </c>
      <c r="I49" s="70">
        <v>5</v>
      </c>
      <c r="J49" s="70">
        <v>30</v>
      </c>
      <c r="K49" s="74">
        <v>118377.60000000001</v>
      </c>
      <c r="L49" s="74">
        <v>91600</v>
      </c>
    </row>
    <row r="50" spans="1:12" ht="114.75" thickBot="1" x14ac:dyDescent="0.3">
      <c r="A50" t="s">
        <v>334</v>
      </c>
      <c r="B50" s="70">
        <v>1</v>
      </c>
      <c r="C50" s="82" t="s">
        <v>206</v>
      </c>
      <c r="D50" s="315" t="s">
        <v>225</v>
      </c>
      <c r="E50" s="82" t="s">
        <v>43</v>
      </c>
      <c r="F50" s="82" t="s">
        <v>211</v>
      </c>
      <c r="G50" s="82">
        <v>16</v>
      </c>
      <c r="H50" s="82" t="s">
        <v>203</v>
      </c>
      <c r="I50" s="70">
        <v>0</v>
      </c>
      <c r="J50" s="70">
        <v>37</v>
      </c>
      <c r="K50" s="74">
        <v>42008</v>
      </c>
      <c r="L50" s="74">
        <v>36200</v>
      </c>
    </row>
    <row r="51" spans="1:12" ht="101.25" thickBot="1" x14ac:dyDescent="0.3">
      <c r="A51" t="s">
        <v>334</v>
      </c>
      <c r="B51" s="82">
        <v>1</v>
      </c>
      <c r="C51" s="82" t="s">
        <v>270</v>
      </c>
      <c r="D51" s="327" t="s">
        <v>291</v>
      </c>
      <c r="E51" s="82" t="s">
        <v>43</v>
      </c>
      <c r="F51" s="82" t="s">
        <v>269</v>
      </c>
      <c r="G51" s="82">
        <v>32</v>
      </c>
      <c r="H51" s="82" t="s">
        <v>271</v>
      </c>
      <c r="I51" s="82">
        <v>4</v>
      </c>
      <c r="J51" s="82">
        <v>43</v>
      </c>
      <c r="K51" s="111">
        <v>60180</v>
      </c>
      <c r="L51" s="111">
        <v>53200</v>
      </c>
    </row>
    <row r="52" spans="1:12" ht="72" thickBot="1" x14ac:dyDescent="0.3">
      <c r="A52" t="s">
        <v>334</v>
      </c>
      <c r="B52" s="82">
        <v>1</v>
      </c>
      <c r="C52" s="82" t="s">
        <v>204</v>
      </c>
      <c r="D52" s="328" t="s">
        <v>286</v>
      </c>
      <c r="E52" s="82" t="s">
        <v>43</v>
      </c>
      <c r="F52" s="82" t="s">
        <v>273</v>
      </c>
      <c r="G52" s="82">
        <v>48</v>
      </c>
      <c r="H52" s="82" t="s">
        <v>274</v>
      </c>
      <c r="I52" s="82">
        <v>2</v>
      </c>
      <c r="J52" s="82">
        <v>51</v>
      </c>
      <c r="K52" s="111">
        <v>144000</v>
      </c>
      <c r="L52" s="111">
        <v>89200</v>
      </c>
    </row>
    <row r="53" spans="1:12" ht="72" thickBot="1" x14ac:dyDescent="0.3">
      <c r="A53" t="s">
        <v>334</v>
      </c>
      <c r="B53" s="82">
        <v>1</v>
      </c>
      <c r="C53" s="82" t="s">
        <v>314</v>
      </c>
      <c r="D53" s="268" t="s">
        <v>286</v>
      </c>
      <c r="E53" s="82" t="s">
        <v>43</v>
      </c>
      <c r="F53" s="82" t="s">
        <v>315</v>
      </c>
      <c r="G53" s="82">
        <v>48</v>
      </c>
      <c r="H53" s="82" t="s">
        <v>274</v>
      </c>
      <c r="I53" s="82"/>
      <c r="J53" s="82"/>
      <c r="K53" s="111">
        <f>49560*2</f>
        <v>99120</v>
      </c>
      <c r="L53" s="111">
        <f>42400+56000</f>
        <v>98400</v>
      </c>
    </row>
    <row r="54" spans="1:12" ht="72" thickBot="1" x14ac:dyDescent="0.3">
      <c r="A54" t="s">
        <v>333</v>
      </c>
      <c r="B54" s="82">
        <v>1</v>
      </c>
      <c r="C54" s="82" t="s">
        <v>246</v>
      </c>
      <c r="D54" s="70" t="s">
        <v>243</v>
      </c>
      <c r="E54" s="82" t="s">
        <v>43</v>
      </c>
      <c r="F54" s="82" t="s">
        <v>245</v>
      </c>
      <c r="G54" s="82">
        <v>32</v>
      </c>
      <c r="H54" s="82" t="s">
        <v>244</v>
      </c>
      <c r="I54" s="82">
        <v>1</v>
      </c>
      <c r="J54" s="82">
        <v>26</v>
      </c>
      <c r="K54" s="111">
        <v>86730</v>
      </c>
      <c r="L54" s="111">
        <v>56400</v>
      </c>
    </row>
    <row r="55" spans="1:12" ht="72" thickBot="1" x14ac:dyDescent="0.3">
      <c r="A55" t="s">
        <v>325</v>
      </c>
      <c r="B55" s="82">
        <v>1</v>
      </c>
      <c r="C55" s="82" t="s">
        <v>247</v>
      </c>
      <c r="D55" s="70" t="s">
        <v>268</v>
      </c>
      <c r="E55" s="82" t="s">
        <v>43</v>
      </c>
      <c r="F55" s="82" t="s">
        <v>267</v>
      </c>
      <c r="G55" s="82">
        <v>12</v>
      </c>
      <c r="H55" s="82" t="s">
        <v>120</v>
      </c>
      <c r="I55" s="82">
        <v>20</v>
      </c>
      <c r="J55" s="82">
        <v>10</v>
      </c>
      <c r="K55" s="111">
        <v>105138</v>
      </c>
      <c r="L55" s="111">
        <v>48000</v>
      </c>
    </row>
    <row r="56" spans="1:12" ht="86.25" thickBot="1" x14ac:dyDescent="0.3">
      <c r="A56" t="s">
        <v>335</v>
      </c>
      <c r="B56" s="82">
        <v>1</v>
      </c>
      <c r="C56" s="82" t="s">
        <v>247</v>
      </c>
      <c r="D56" s="70" t="s">
        <v>263</v>
      </c>
      <c r="E56" s="82" t="s">
        <v>43</v>
      </c>
      <c r="F56" s="82" t="s">
        <v>266</v>
      </c>
      <c r="G56" s="82">
        <v>12</v>
      </c>
      <c r="H56" s="82" t="s">
        <v>120</v>
      </c>
      <c r="I56" s="82">
        <v>23</v>
      </c>
      <c r="J56" s="82">
        <v>10</v>
      </c>
      <c r="K56" s="111">
        <v>105138</v>
      </c>
      <c r="L56" s="111">
        <v>48000</v>
      </c>
    </row>
    <row r="57" spans="1:12" ht="15.75" thickBot="1" x14ac:dyDescent="0.3">
      <c r="B57" s="297">
        <f>SUM(B38:B56)</f>
        <v>19</v>
      </c>
      <c r="C57" s="464" t="s">
        <v>10</v>
      </c>
      <c r="D57" s="465"/>
      <c r="E57" s="465"/>
      <c r="F57" s="466"/>
      <c r="G57" s="297">
        <f>SUM(G38:G56)</f>
        <v>488</v>
      </c>
      <c r="H57" s="298"/>
      <c r="I57" s="297">
        <f>SUM(I38:I56)</f>
        <v>174</v>
      </c>
      <c r="J57" s="297">
        <f>SUM(J38:J56)</f>
        <v>537</v>
      </c>
      <c r="K57" s="299">
        <f>SUM(K38:K56)</f>
        <v>1297575.6000000001</v>
      </c>
      <c r="L57" s="299">
        <f>SUM(L38:L56)</f>
        <v>1427156</v>
      </c>
    </row>
    <row r="58" spans="1:12" ht="15.75" thickBot="1" x14ac:dyDescent="0.3">
      <c r="B58" s="467" t="s">
        <v>9</v>
      </c>
      <c r="C58" s="468"/>
      <c r="D58" s="468"/>
      <c r="E58" s="468"/>
      <c r="F58" s="468"/>
      <c r="G58" s="468"/>
      <c r="H58" s="468"/>
      <c r="I58" s="300"/>
      <c r="J58" s="301"/>
      <c r="K58" s="302" t="s">
        <v>12</v>
      </c>
      <c r="L58" s="302">
        <f>+L57*1.1</f>
        <v>1569871.6</v>
      </c>
    </row>
    <row r="59" spans="1:12" ht="15.75" thickBot="1" x14ac:dyDescent="0.3">
      <c r="B59" s="469" t="s">
        <v>29</v>
      </c>
      <c r="C59" s="470"/>
      <c r="D59" s="470"/>
      <c r="E59" s="470"/>
      <c r="F59" s="470"/>
      <c r="G59" s="470"/>
      <c r="H59" s="470"/>
      <c r="I59" s="303"/>
      <c r="J59" s="303"/>
      <c r="K59" s="471">
        <f>+L58+K57</f>
        <v>2867447.2</v>
      </c>
      <c r="L59" s="468"/>
    </row>
    <row r="61" spans="1:12" ht="15.75" thickBot="1" x14ac:dyDescent="0.3">
      <c r="B61" s="359" t="s">
        <v>60</v>
      </c>
      <c r="C61" s="390"/>
      <c r="D61" s="390"/>
      <c r="E61" s="8"/>
      <c r="F61" s="8"/>
      <c r="G61" s="8"/>
      <c r="H61" s="8"/>
      <c r="I61" s="29"/>
      <c r="J61" s="29"/>
      <c r="K61" s="30"/>
      <c r="L61" s="31"/>
    </row>
    <row r="62" spans="1:12" ht="15.75" thickBot="1" x14ac:dyDescent="0.3">
      <c r="B62" s="461" t="s">
        <v>0</v>
      </c>
      <c r="C62" s="456" t="s">
        <v>47</v>
      </c>
      <c r="D62" s="457"/>
      <c r="E62" s="458" t="s">
        <v>1</v>
      </c>
      <c r="F62" s="458" t="s">
        <v>17</v>
      </c>
      <c r="G62" s="458" t="s">
        <v>26</v>
      </c>
      <c r="H62" s="461" t="s">
        <v>2</v>
      </c>
      <c r="I62" s="473" t="s">
        <v>6</v>
      </c>
      <c r="J62" s="474"/>
      <c r="K62" s="475" t="s">
        <v>20</v>
      </c>
      <c r="L62" s="475" t="s">
        <v>21</v>
      </c>
    </row>
    <row r="63" spans="1:12" x14ac:dyDescent="0.25">
      <c r="B63" s="485"/>
      <c r="C63" s="461" t="s">
        <v>3</v>
      </c>
      <c r="D63" s="461" t="s">
        <v>4</v>
      </c>
      <c r="E63" s="459"/>
      <c r="F63" s="459"/>
      <c r="G63" s="459"/>
      <c r="H63" s="462"/>
      <c r="I63" s="483" t="s">
        <v>5</v>
      </c>
      <c r="J63" s="483" t="s">
        <v>86</v>
      </c>
      <c r="K63" s="476"/>
      <c r="L63" s="478"/>
    </row>
    <row r="64" spans="1:12" ht="15.75" thickBot="1" x14ac:dyDescent="0.3">
      <c r="B64" s="480"/>
      <c r="C64" s="480"/>
      <c r="D64" s="480"/>
      <c r="E64" s="460"/>
      <c r="F64" s="460"/>
      <c r="G64" s="460"/>
      <c r="H64" s="463"/>
      <c r="I64" s="479"/>
      <c r="J64" s="484"/>
      <c r="K64" s="477"/>
      <c r="L64" s="479"/>
    </row>
    <row r="65" spans="1:12" ht="86.25" thickBot="1" x14ac:dyDescent="0.3">
      <c r="A65" t="s">
        <v>329</v>
      </c>
      <c r="B65" s="44">
        <v>1</v>
      </c>
      <c r="C65" s="82" t="s">
        <v>110</v>
      </c>
      <c r="D65" s="73" t="s">
        <v>112</v>
      </c>
      <c r="E65" s="82" t="s">
        <v>62</v>
      </c>
      <c r="F65" s="82" t="s">
        <v>113</v>
      </c>
      <c r="G65" s="169">
        <v>16</v>
      </c>
      <c r="H65" s="82" t="s">
        <v>111</v>
      </c>
      <c r="I65" s="82">
        <v>0</v>
      </c>
      <c r="J65" s="82">
        <v>65</v>
      </c>
      <c r="K65" s="111">
        <v>34574</v>
      </c>
      <c r="L65" s="111">
        <v>54300</v>
      </c>
    </row>
    <row r="66" spans="1:12" ht="114.75" thickBot="1" x14ac:dyDescent="0.3">
      <c r="A66" t="s">
        <v>329</v>
      </c>
      <c r="B66" s="70">
        <v>1</v>
      </c>
      <c r="C66" s="44" t="s">
        <v>173</v>
      </c>
      <c r="D66" s="296" t="s">
        <v>187</v>
      </c>
      <c r="E66" s="70" t="s">
        <v>62</v>
      </c>
      <c r="F66" s="71" t="s">
        <v>174</v>
      </c>
      <c r="G66" s="70">
        <v>16</v>
      </c>
      <c r="H66" s="70" t="s">
        <v>175</v>
      </c>
      <c r="I66" s="70">
        <v>3</v>
      </c>
      <c r="J66" s="70">
        <v>36</v>
      </c>
      <c r="K66" s="74">
        <v>27140</v>
      </c>
      <c r="L66" s="74">
        <v>20800</v>
      </c>
    </row>
    <row r="67" spans="1:12" ht="72" thickBot="1" x14ac:dyDescent="0.3">
      <c r="A67" t="s">
        <v>326</v>
      </c>
      <c r="B67" s="44">
        <v>1</v>
      </c>
      <c r="C67" s="44" t="s">
        <v>89</v>
      </c>
      <c r="D67" s="314" t="s">
        <v>54</v>
      </c>
      <c r="E67" s="44" t="s">
        <v>62</v>
      </c>
      <c r="F67" s="45" t="s">
        <v>77</v>
      </c>
      <c r="G67" s="330">
        <v>24</v>
      </c>
      <c r="H67" s="44" t="s">
        <v>64</v>
      </c>
      <c r="I67" s="44">
        <v>3</v>
      </c>
      <c r="J67" s="44">
        <v>34</v>
      </c>
      <c r="K67" s="95">
        <v>58699.57</v>
      </c>
      <c r="L67" s="95">
        <v>131400</v>
      </c>
    </row>
    <row r="68" spans="1:12" ht="72" thickBot="1" x14ac:dyDescent="0.3">
      <c r="A68" t="s">
        <v>326</v>
      </c>
      <c r="B68" s="44">
        <v>1</v>
      </c>
      <c r="C68" s="44" t="s">
        <v>256</v>
      </c>
      <c r="D68" s="70" t="s">
        <v>54</v>
      </c>
      <c r="E68" s="70" t="s">
        <v>62</v>
      </c>
      <c r="F68" s="44" t="s">
        <v>235</v>
      </c>
      <c r="G68" s="44">
        <v>24</v>
      </c>
      <c r="H68" s="44" t="s">
        <v>236</v>
      </c>
      <c r="I68" s="44">
        <v>20</v>
      </c>
      <c r="J68" s="44">
        <v>14</v>
      </c>
      <c r="K68" s="74">
        <v>54000</v>
      </c>
      <c r="L68" s="74">
        <v>45200</v>
      </c>
    </row>
    <row r="69" spans="1:12" ht="72" thickBot="1" x14ac:dyDescent="0.3">
      <c r="A69" t="s">
        <v>326</v>
      </c>
      <c r="B69" s="70">
        <v>1</v>
      </c>
      <c r="C69" s="70" t="s">
        <v>288</v>
      </c>
      <c r="D69" s="70" t="s">
        <v>54</v>
      </c>
      <c r="E69" s="70" t="s">
        <v>62</v>
      </c>
      <c r="F69" s="70" t="s">
        <v>280</v>
      </c>
      <c r="G69" s="70">
        <v>24</v>
      </c>
      <c r="H69" s="70" t="s">
        <v>281</v>
      </c>
      <c r="I69" s="70">
        <v>4</v>
      </c>
      <c r="J69" s="70">
        <v>26</v>
      </c>
      <c r="K69" s="74">
        <v>56640</v>
      </c>
      <c r="L69" s="74">
        <v>43255</v>
      </c>
    </row>
    <row r="70" spans="1:12" ht="86.25" thickBot="1" x14ac:dyDescent="0.3">
      <c r="A70" t="s">
        <v>327</v>
      </c>
      <c r="B70" s="70">
        <v>1</v>
      </c>
      <c r="C70" s="82" t="s">
        <v>155</v>
      </c>
      <c r="D70" s="296" t="s">
        <v>67</v>
      </c>
      <c r="E70" s="70" t="s">
        <v>62</v>
      </c>
      <c r="F70" s="71" t="s">
        <v>168</v>
      </c>
      <c r="G70" s="70">
        <v>24</v>
      </c>
      <c r="H70" s="70" t="s">
        <v>148</v>
      </c>
      <c r="I70" s="70">
        <v>2</v>
      </c>
      <c r="J70" s="70">
        <v>29</v>
      </c>
      <c r="K70" s="74">
        <v>79650</v>
      </c>
      <c r="L70" s="74">
        <v>110100</v>
      </c>
    </row>
    <row r="71" spans="1:12" ht="86.25" thickBot="1" x14ac:dyDescent="0.3">
      <c r="A71" t="s">
        <v>332</v>
      </c>
      <c r="B71" s="44">
        <v>1</v>
      </c>
      <c r="C71" s="82" t="s">
        <v>228</v>
      </c>
      <c r="D71" s="70" t="s">
        <v>226</v>
      </c>
      <c r="E71" s="70" t="s">
        <v>62</v>
      </c>
      <c r="F71" s="44" t="s">
        <v>234</v>
      </c>
      <c r="G71" s="44">
        <v>16</v>
      </c>
      <c r="H71" s="331" t="s">
        <v>64</v>
      </c>
      <c r="I71" s="44">
        <v>29</v>
      </c>
      <c r="J71" s="44">
        <v>10</v>
      </c>
      <c r="K71" s="74">
        <v>49560</v>
      </c>
      <c r="L71" s="74">
        <v>28200</v>
      </c>
    </row>
    <row r="72" spans="1:12" ht="86.25" thickBot="1" x14ac:dyDescent="0.3">
      <c r="A72" t="s">
        <v>332</v>
      </c>
      <c r="B72" s="44">
        <v>1</v>
      </c>
      <c r="C72" s="82" t="s">
        <v>260</v>
      </c>
      <c r="D72" s="70" t="s">
        <v>226</v>
      </c>
      <c r="E72" s="70" t="s">
        <v>62</v>
      </c>
      <c r="F72" s="44" t="s">
        <v>258</v>
      </c>
      <c r="G72" s="44">
        <v>24</v>
      </c>
      <c r="H72" s="44" t="s">
        <v>257</v>
      </c>
      <c r="I72" s="44">
        <v>12</v>
      </c>
      <c r="J72" s="44">
        <v>17</v>
      </c>
      <c r="K72" s="74">
        <v>46197</v>
      </c>
      <c r="L72" s="74">
        <v>44800</v>
      </c>
    </row>
    <row r="73" spans="1:12" ht="86.25" thickBot="1" x14ac:dyDescent="0.3">
      <c r="A73" t="s">
        <v>332</v>
      </c>
      <c r="B73" s="70">
        <v>1</v>
      </c>
      <c r="C73" s="44" t="s">
        <v>310</v>
      </c>
      <c r="D73" s="70" t="s">
        <v>226</v>
      </c>
      <c r="E73" s="70" t="s">
        <v>62</v>
      </c>
      <c r="F73" s="82" t="s">
        <v>305</v>
      </c>
      <c r="G73" s="70">
        <v>24</v>
      </c>
      <c r="H73" s="70" t="s">
        <v>238</v>
      </c>
      <c r="I73" s="70">
        <v>5</v>
      </c>
      <c r="J73" s="70">
        <v>23</v>
      </c>
      <c r="K73" s="74">
        <v>65560.800000000003</v>
      </c>
      <c r="L73" s="74">
        <v>43400</v>
      </c>
    </row>
    <row r="74" spans="1:12" ht="100.5" thickBot="1" x14ac:dyDescent="0.3">
      <c r="A74" t="s">
        <v>325</v>
      </c>
      <c r="B74" s="14">
        <v>1</v>
      </c>
      <c r="C74" s="313" t="s">
        <v>161</v>
      </c>
      <c r="D74" s="315" t="s">
        <v>162</v>
      </c>
      <c r="E74" s="313" t="s">
        <v>163</v>
      </c>
      <c r="F74" s="313" t="s">
        <v>164</v>
      </c>
      <c r="G74" s="14">
        <v>16</v>
      </c>
      <c r="H74" s="14" t="s">
        <v>165</v>
      </c>
      <c r="I74" s="14">
        <v>53</v>
      </c>
      <c r="J74" s="14">
        <v>16</v>
      </c>
      <c r="K74" s="74">
        <v>0</v>
      </c>
      <c r="L74" s="74">
        <v>0</v>
      </c>
    </row>
    <row r="75" spans="1:12" ht="72" thickBot="1" x14ac:dyDescent="0.3">
      <c r="A75" t="s">
        <v>325</v>
      </c>
      <c r="B75" s="169">
        <v>1</v>
      </c>
      <c r="C75" s="313" t="s">
        <v>167</v>
      </c>
      <c r="D75" s="315" t="s">
        <v>162</v>
      </c>
      <c r="E75" s="313" t="s">
        <v>163</v>
      </c>
      <c r="F75" s="313" t="s">
        <v>166</v>
      </c>
      <c r="G75" s="14">
        <v>16</v>
      </c>
      <c r="H75" s="14" t="s">
        <v>165</v>
      </c>
      <c r="I75" s="14">
        <v>51</v>
      </c>
      <c r="J75" s="14">
        <v>24</v>
      </c>
      <c r="K75" s="74">
        <v>0</v>
      </c>
      <c r="L75" s="74">
        <v>70000</v>
      </c>
    </row>
    <row r="76" spans="1:12" ht="114.75" thickBot="1" x14ac:dyDescent="0.3">
      <c r="A76" t="s">
        <v>335</v>
      </c>
      <c r="B76" s="70">
        <v>1</v>
      </c>
      <c r="C76" s="44" t="s">
        <v>197</v>
      </c>
      <c r="D76" s="315" t="s">
        <v>196</v>
      </c>
      <c r="E76" s="70" t="s">
        <v>62</v>
      </c>
      <c r="F76" s="71" t="s">
        <v>198</v>
      </c>
      <c r="G76" s="70">
        <v>16</v>
      </c>
      <c r="H76" s="70" t="s">
        <v>199</v>
      </c>
      <c r="I76" s="70">
        <v>11</v>
      </c>
      <c r="J76" s="70">
        <v>16</v>
      </c>
      <c r="K76" s="74">
        <v>31860</v>
      </c>
      <c r="L76" s="74">
        <v>33600</v>
      </c>
    </row>
    <row r="77" spans="1:12" ht="72" thickBot="1" x14ac:dyDescent="0.3">
      <c r="A77" t="s">
        <v>335</v>
      </c>
      <c r="B77" s="70">
        <v>1</v>
      </c>
      <c r="C77" s="44" t="s">
        <v>312</v>
      </c>
      <c r="D77" s="268" t="s">
        <v>277</v>
      </c>
      <c r="E77" s="70" t="s">
        <v>62</v>
      </c>
      <c r="F77" s="82" t="s">
        <v>313</v>
      </c>
      <c r="G77" s="70">
        <v>24</v>
      </c>
      <c r="H77" s="70" t="s">
        <v>199</v>
      </c>
      <c r="I77" s="70">
        <v>41</v>
      </c>
      <c r="J77" s="70">
        <v>4</v>
      </c>
      <c r="K77" s="74">
        <v>63720</v>
      </c>
      <c r="L77" s="304">
        <v>56800</v>
      </c>
    </row>
    <row r="78" spans="1:12" ht="72" thickBot="1" x14ac:dyDescent="0.3">
      <c r="A78" t="s">
        <v>328</v>
      </c>
      <c r="B78" s="44">
        <v>1</v>
      </c>
      <c r="C78" s="44" t="s">
        <v>65</v>
      </c>
      <c r="D78" s="315" t="s">
        <v>61</v>
      </c>
      <c r="E78" s="44" t="s">
        <v>62</v>
      </c>
      <c r="F78" s="45" t="s">
        <v>63</v>
      </c>
      <c r="G78" s="44">
        <v>24</v>
      </c>
      <c r="H78" s="44" t="s">
        <v>64</v>
      </c>
      <c r="I78" s="44">
        <v>33</v>
      </c>
      <c r="J78" s="44">
        <v>4</v>
      </c>
      <c r="K78" s="51">
        <v>49648.5</v>
      </c>
      <c r="L78" s="51">
        <v>77000</v>
      </c>
    </row>
    <row r="79" spans="1:12" ht="72" thickBot="1" x14ac:dyDescent="0.3">
      <c r="A79" t="s">
        <v>328</v>
      </c>
      <c r="B79" s="70">
        <v>1</v>
      </c>
      <c r="C79" s="44" t="s">
        <v>65</v>
      </c>
      <c r="D79" s="315" t="s">
        <v>61</v>
      </c>
      <c r="E79" s="70" t="s">
        <v>62</v>
      </c>
      <c r="F79" s="71" t="s">
        <v>145</v>
      </c>
      <c r="G79" s="70">
        <v>24</v>
      </c>
      <c r="H79" s="70" t="s">
        <v>64</v>
      </c>
      <c r="I79" s="70">
        <v>8</v>
      </c>
      <c r="J79" s="70">
        <v>20</v>
      </c>
      <c r="K79" s="74">
        <v>74340</v>
      </c>
      <c r="L79" s="74">
        <v>61600</v>
      </c>
    </row>
    <row r="80" spans="1:12" ht="72" thickBot="1" x14ac:dyDescent="0.3">
      <c r="A80" t="s">
        <v>336</v>
      </c>
      <c r="B80" s="70">
        <v>1</v>
      </c>
      <c r="C80" s="44" t="s">
        <v>259</v>
      </c>
      <c r="D80" s="70" t="s">
        <v>237</v>
      </c>
      <c r="E80" s="70" t="s">
        <v>62</v>
      </c>
      <c r="F80" s="71" t="s">
        <v>239</v>
      </c>
      <c r="G80" s="70">
        <v>24</v>
      </c>
      <c r="H80" s="70" t="s">
        <v>238</v>
      </c>
      <c r="I80" s="70">
        <v>37</v>
      </c>
      <c r="J80" s="70">
        <v>30</v>
      </c>
      <c r="K80" s="74">
        <v>81951</v>
      </c>
      <c r="L80" s="74">
        <v>47400</v>
      </c>
    </row>
    <row r="81" spans="1:12" ht="72" thickBot="1" x14ac:dyDescent="0.3">
      <c r="A81" t="s">
        <v>336</v>
      </c>
      <c r="B81" s="70">
        <v>1</v>
      </c>
      <c r="C81" s="44" t="s">
        <v>311</v>
      </c>
      <c r="D81" s="329" t="s">
        <v>237</v>
      </c>
      <c r="E81" s="70" t="s">
        <v>62</v>
      </c>
      <c r="F81" s="82" t="s">
        <v>298</v>
      </c>
      <c r="G81" s="70">
        <v>24</v>
      </c>
      <c r="H81" s="70" t="s">
        <v>40</v>
      </c>
      <c r="I81" s="70">
        <v>26</v>
      </c>
      <c r="J81" s="70">
        <v>51</v>
      </c>
      <c r="K81" s="74">
        <v>92482.5</v>
      </c>
      <c r="L81" s="74">
        <v>59800</v>
      </c>
    </row>
    <row r="82" spans="1:12" ht="15.75" thickBot="1" x14ac:dyDescent="0.3">
      <c r="B82" s="305">
        <f>SUM(B65:B81)</f>
        <v>17</v>
      </c>
      <c r="C82" s="486" t="s">
        <v>10</v>
      </c>
      <c r="D82" s="487"/>
      <c r="E82" s="487"/>
      <c r="F82" s="488"/>
      <c r="G82" s="305">
        <f>SUM(G65:G81)</f>
        <v>360</v>
      </c>
      <c r="H82" s="306"/>
      <c r="I82" s="305">
        <f>SUM(I65:I81)</f>
        <v>338</v>
      </c>
      <c r="J82" s="305">
        <f>SUM(J65:J81)</f>
        <v>419</v>
      </c>
      <c r="K82" s="307">
        <f>SUM(K65:K81)</f>
        <v>866023.37</v>
      </c>
      <c r="L82" s="307">
        <f>SUM(L65:L81)</f>
        <v>927655</v>
      </c>
    </row>
    <row r="83" spans="1:12" ht="15.75" thickBot="1" x14ac:dyDescent="0.3">
      <c r="B83" s="489" t="s">
        <v>9</v>
      </c>
      <c r="C83" s="490"/>
      <c r="D83" s="490"/>
      <c r="E83" s="490"/>
      <c r="F83" s="490"/>
      <c r="G83" s="490"/>
      <c r="H83" s="490"/>
      <c r="I83" s="308"/>
      <c r="J83" s="309"/>
      <c r="K83" s="310" t="s">
        <v>12</v>
      </c>
      <c r="L83" s="310">
        <f>+L82*1.1</f>
        <v>1020420.5000000001</v>
      </c>
    </row>
    <row r="84" spans="1:12" ht="15.75" thickBot="1" x14ac:dyDescent="0.3">
      <c r="B84" s="491" t="s">
        <v>29</v>
      </c>
      <c r="C84" s="492"/>
      <c r="D84" s="492"/>
      <c r="E84" s="492"/>
      <c r="F84" s="492"/>
      <c r="G84" s="492"/>
      <c r="H84" s="492"/>
      <c r="I84" s="311"/>
      <c r="J84" s="311"/>
      <c r="K84" s="493">
        <f>+K82+L83</f>
        <v>1886443.87</v>
      </c>
      <c r="L84" s="490"/>
    </row>
    <row r="86" spans="1:12" x14ac:dyDescent="0.25">
      <c r="B86" s="359" t="s">
        <v>66</v>
      </c>
      <c r="C86" s="390"/>
      <c r="D86" s="390"/>
    </row>
    <row r="87" spans="1:12" ht="15.75" thickBot="1" x14ac:dyDescent="0.3">
      <c r="E87" s="8"/>
      <c r="F87" s="8"/>
      <c r="G87" s="8"/>
      <c r="H87" s="8"/>
      <c r="I87" s="29"/>
      <c r="J87" s="29"/>
      <c r="K87" s="30"/>
      <c r="L87" s="31"/>
    </row>
    <row r="88" spans="1:12" ht="15.75" thickBot="1" x14ac:dyDescent="0.3">
      <c r="B88" s="461" t="s">
        <v>0</v>
      </c>
      <c r="C88" s="456" t="s">
        <v>47</v>
      </c>
      <c r="D88" s="457"/>
      <c r="E88" s="458" t="s">
        <v>1</v>
      </c>
      <c r="F88" s="458" t="s">
        <v>17</v>
      </c>
      <c r="G88" s="458" t="s">
        <v>26</v>
      </c>
      <c r="H88" s="461" t="s">
        <v>2</v>
      </c>
      <c r="I88" s="473" t="s">
        <v>6</v>
      </c>
      <c r="J88" s="474"/>
      <c r="K88" s="475" t="s">
        <v>20</v>
      </c>
      <c r="L88" s="475" t="s">
        <v>21</v>
      </c>
    </row>
    <row r="89" spans="1:12" x14ac:dyDescent="0.25">
      <c r="B89" s="485"/>
      <c r="C89" s="461" t="s">
        <v>3</v>
      </c>
      <c r="D89" s="461" t="s">
        <v>4</v>
      </c>
      <c r="E89" s="459"/>
      <c r="F89" s="459"/>
      <c r="G89" s="459"/>
      <c r="H89" s="462"/>
      <c r="I89" s="483" t="s">
        <v>5</v>
      </c>
      <c r="J89" s="483" t="s">
        <v>86</v>
      </c>
      <c r="K89" s="476"/>
      <c r="L89" s="478"/>
    </row>
    <row r="90" spans="1:12" ht="15.75" thickBot="1" x14ac:dyDescent="0.3">
      <c r="B90" s="480"/>
      <c r="C90" s="480"/>
      <c r="D90" s="480"/>
      <c r="E90" s="460"/>
      <c r="F90" s="460"/>
      <c r="G90" s="460"/>
      <c r="H90" s="463"/>
      <c r="I90" s="479"/>
      <c r="J90" s="484"/>
      <c r="K90" s="477"/>
      <c r="L90" s="479"/>
    </row>
    <row r="91" spans="1:12" ht="86.25" thickBot="1" x14ac:dyDescent="0.3">
      <c r="A91" t="s">
        <v>327</v>
      </c>
      <c r="B91" s="44">
        <v>1</v>
      </c>
      <c r="C91" s="70" t="s">
        <v>68</v>
      </c>
      <c r="D91" s="296" t="s">
        <v>67</v>
      </c>
      <c r="E91" s="70" t="s">
        <v>69</v>
      </c>
      <c r="F91" s="71" t="s">
        <v>70</v>
      </c>
      <c r="G91" s="70">
        <v>24</v>
      </c>
      <c r="H91" s="70" t="s">
        <v>71</v>
      </c>
      <c r="I91" s="70">
        <v>24</v>
      </c>
      <c r="J91" s="70">
        <v>7</v>
      </c>
      <c r="K91" s="74">
        <v>59000</v>
      </c>
      <c r="L91" s="74">
        <v>101400</v>
      </c>
    </row>
    <row r="92" spans="1:12" ht="72" thickBot="1" x14ac:dyDescent="0.3">
      <c r="A92" t="s">
        <v>324</v>
      </c>
      <c r="B92" s="70">
        <v>1</v>
      </c>
      <c r="C92" s="82" t="s">
        <v>295</v>
      </c>
      <c r="D92" s="73" t="s">
        <v>297</v>
      </c>
      <c r="E92" s="70" t="s">
        <v>69</v>
      </c>
      <c r="F92" s="320" t="s">
        <v>306</v>
      </c>
      <c r="G92" s="70">
        <v>16</v>
      </c>
      <c r="H92" s="70" t="s">
        <v>307</v>
      </c>
      <c r="I92" s="70">
        <v>6</v>
      </c>
      <c r="J92" s="70">
        <v>28</v>
      </c>
      <c r="K92" s="74">
        <v>26845</v>
      </c>
      <c r="L92" s="74">
        <v>33200</v>
      </c>
    </row>
    <row r="93" spans="1:12" ht="129" thickBot="1" x14ac:dyDescent="0.3">
      <c r="A93" t="s">
        <v>331</v>
      </c>
      <c r="B93" s="44">
        <v>1</v>
      </c>
      <c r="C93" s="70" t="s">
        <v>73</v>
      </c>
      <c r="D93" s="73" t="s">
        <v>72</v>
      </c>
      <c r="E93" s="70" t="s">
        <v>69</v>
      </c>
      <c r="F93" s="71" t="s">
        <v>74</v>
      </c>
      <c r="G93" s="70">
        <v>40</v>
      </c>
      <c r="H93" s="70" t="s">
        <v>75</v>
      </c>
      <c r="I93" s="70">
        <v>35</v>
      </c>
      <c r="J93" s="70">
        <v>0</v>
      </c>
      <c r="K93" s="74">
        <v>152200</v>
      </c>
      <c r="L93" s="74">
        <v>187400</v>
      </c>
    </row>
    <row r="94" spans="1:12" ht="86.25" thickBot="1" x14ac:dyDescent="0.3">
      <c r="A94" t="s">
        <v>337</v>
      </c>
      <c r="B94" s="44">
        <v>1</v>
      </c>
      <c r="C94" s="70" t="s">
        <v>107</v>
      </c>
      <c r="D94" s="296" t="s">
        <v>122</v>
      </c>
      <c r="E94" s="70" t="s">
        <v>69</v>
      </c>
      <c r="F94" s="71" t="s">
        <v>109</v>
      </c>
      <c r="G94" s="70">
        <v>24</v>
      </c>
      <c r="H94" s="70" t="s">
        <v>41</v>
      </c>
      <c r="I94" s="70">
        <v>31</v>
      </c>
      <c r="J94" s="70">
        <v>0</v>
      </c>
      <c r="K94" s="74">
        <v>55935</v>
      </c>
      <c r="L94" s="74">
        <v>114100</v>
      </c>
    </row>
    <row r="95" spans="1:12" ht="86.25" thickBot="1" x14ac:dyDescent="0.3">
      <c r="A95" t="s">
        <v>337</v>
      </c>
      <c r="B95" s="44">
        <v>1</v>
      </c>
      <c r="C95" s="70" t="s">
        <v>107</v>
      </c>
      <c r="D95" s="296" t="s">
        <v>122</v>
      </c>
      <c r="E95" s="70" t="s">
        <v>69</v>
      </c>
      <c r="F95" s="71" t="s">
        <v>150</v>
      </c>
      <c r="G95" s="70">
        <v>24</v>
      </c>
      <c r="H95" s="70" t="s">
        <v>151</v>
      </c>
      <c r="I95" s="70">
        <v>8</v>
      </c>
      <c r="J95" s="70">
        <v>38</v>
      </c>
      <c r="K95" s="74">
        <v>33600</v>
      </c>
      <c r="L95" s="111">
        <v>52200</v>
      </c>
    </row>
    <row r="96" spans="1:12" ht="86.25" thickBot="1" x14ac:dyDescent="0.3">
      <c r="A96" t="s">
        <v>337</v>
      </c>
      <c r="B96" s="44">
        <v>1</v>
      </c>
      <c r="C96" s="70" t="s">
        <v>107</v>
      </c>
      <c r="D96" s="296" t="s">
        <v>122</v>
      </c>
      <c r="E96" s="70" t="s">
        <v>69</v>
      </c>
      <c r="F96" s="71" t="s">
        <v>177</v>
      </c>
      <c r="G96" s="70">
        <v>12</v>
      </c>
      <c r="H96" s="70" t="s">
        <v>176</v>
      </c>
      <c r="I96" s="70">
        <v>8</v>
      </c>
      <c r="J96" s="70">
        <v>36</v>
      </c>
      <c r="K96" s="74">
        <v>33600</v>
      </c>
      <c r="L96" s="111">
        <v>41200</v>
      </c>
    </row>
    <row r="97" spans="1:12" ht="86.25" thickBot="1" x14ac:dyDescent="0.3">
      <c r="A97" t="s">
        <v>337</v>
      </c>
      <c r="B97" s="44">
        <v>1</v>
      </c>
      <c r="C97" s="70" t="s">
        <v>107</v>
      </c>
      <c r="D97" s="296" t="s">
        <v>122</v>
      </c>
      <c r="E97" s="70" t="s">
        <v>69</v>
      </c>
      <c r="F97" s="71" t="s">
        <v>178</v>
      </c>
      <c r="G97" s="70">
        <v>12</v>
      </c>
      <c r="H97" s="70" t="s">
        <v>179</v>
      </c>
      <c r="I97" s="70">
        <v>0</v>
      </c>
      <c r="J97" s="70">
        <v>36</v>
      </c>
      <c r="K97" s="74">
        <v>25200</v>
      </c>
      <c r="L97" s="111">
        <v>41200</v>
      </c>
    </row>
    <row r="98" spans="1:12" ht="86.25" thickBot="1" x14ac:dyDescent="0.3">
      <c r="A98" t="s">
        <v>337</v>
      </c>
      <c r="B98" s="44">
        <v>1</v>
      </c>
      <c r="C98" s="70" t="s">
        <v>107</v>
      </c>
      <c r="D98" s="296" t="s">
        <v>122</v>
      </c>
      <c r="E98" s="70" t="s">
        <v>69</v>
      </c>
      <c r="F98" s="71" t="s">
        <v>193</v>
      </c>
      <c r="G98" s="70">
        <v>12</v>
      </c>
      <c r="H98" s="70" t="s">
        <v>194</v>
      </c>
      <c r="I98" s="70">
        <v>2</v>
      </c>
      <c r="J98" s="70">
        <v>23</v>
      </c>
      <c r="K98" s="74">
        <v>27840</v>
      </c>
      <c r="L98" s="111">
        <v>37150</v>
      </c>
    </row>
    <row r="99" spans="1:12" ht="72" thickBot="1" x14ac:dyDescent="0.3">
      <c r="A99" t="s">
        <v>338</v>
      </c>
      <c r="B99" s="70">
        <v>1</v>
      </c>
      <c r="C99" s="70" t="s">
        <v>208</v>
      </c>
      <c r="D99" s="315" t="s">
        <v>201</v>
      </c>
      <c r="E99" s="70" t="s">
        <v>69</v>
      </c>
      <c r="F99" s="71" t="s">
        <v>207</v>
      </c>
      <c r="G99" s="70">
        <v>20.5</v>
      </c>
      <c r="H99" s="70" t="s">
        <v>200</v>
      </c>
      <c r="I99" s="70">
        <v>28</v>
      </c>
      <c r="J99" s="70">
        <v>3</v>
      </c>
      <c r="K99" s="74">
        <v>41471</v>
      </c>
      <c r="L99" s="111">
        <v>26650</v>
      </c>
    </row>
    <row r="100" spans="1:12" ht="90.75" customHeight="1" thickBot="1" x14ac:dyDescent="0.3">
      <c r="A100" t="s">
        <v>336</v>
      </c>
      <c r="B100" s="44">
        <v>1</v>
      </c>
      <c r="C100" s="70" t="s">
        <v>255</v>
      </c>
      <c r="D100" s="70" t="s">
        <v>122</v>
      </c>
      <c r="E100" s="70" t="s">
        <v>69</v>
      </c>
      <c r="F100" s="71" t="s">
        <v>241</v>
      </c>
      <c r="G100" s="70">
        <v>16</v>
      </c>
      <c r="H100" s="70" t="s">
        <v>240</v>
      </c>
      <c r="I100" s="70">
        <v>7</v>
      </c>
      <c r="J100" s="70">
        <v>21</v>
      </c>
      <c r="K100" s="74">
        <v>48000</v>
      </c>
      <c r="L100" s="111">
        <v>44700</v>
      </c>
    </row>
    <row r="101" spans="1:12" ht="43.5" thickBot="1" x14ac:dyDescent="0.3">
      <c r="B101" s="44">
        <v>1</v>
      </c>
      <c r="C101" s="70" t="s">
        <v>262</v>
      </c>
      <c r="D101" s="70" t="s">
        <v>261</v>
      </c>
      <c r="E101" s="70" t="s">
        <v>69</v>
      </c>
      <c r="F101" s="71" t="s">
        <v>252</v>
      </c>
      <c r="G101" s="70">
        <v>8</v>
      </c>
      <c r="H101" s="70" t="s">
        <v>242</v>
      </c>
      <c r="I101" s="70">
        <v>32</v>
      </c>
      <c r="J101" s="70">
        <v>0</v>
      </c>
      <c r="K101" s="74">
        <v>15750</v>
      </c>
      <c r="L101" s="111">
        <v>13550</v>
      </c>
    </row>
    <row r="102" spans="1:12" ht="15.75" thickBot="1" x14ac:dyDescent="0.3">
      <c r="B102" s="305">
        <f>SUM(B91:B101)</f>
        <v>11</v>
      </c>
      <c r="C102" s="486" t="s">
        <v>10</v>
      </c>
      <c r="D102" s="487"/>
      <c r="E102" s="487"/>
      <c r="F102" s="488"/>
      <c r="G102" s="305">
        <f>SUM(G91:G101)</f>
        <v>208.5</v>
      </c>
      <c r="H102" s="306"/>
      <c r="I102" s="305">
        <f>SUM(I91:I101)</f>
        <v>181</v>
      </c>
      <c r="J102" s="305">
        <f>SUM(J91:J101)</f>
        <v>192</v>
      </c>
      <c r="K102" s="307">
        <f>SUM(K91:K101)</f>
        <v>519441</v>
      </c>
      <c r="L102" s="307">
        <f>SUM(L91:L101)</f>
        <v>692750</v>
      </c>
    </row>
    <row r="103" spans="1:12" ht="15.75" thickBot="1" x14ac:dyDescent="0.3">
      <c r="B103" s="489" t="s">
        <v>9</v>
      </c>
      <c r="C103" s="490"/>
      <c r="D103" s="490"/>
      <c r="E103" s="490"/>
      <c r="F103" s="490"/>
      <c r="G103" s="490"/>
      <c r="H103" s="490"/>
      <c r="I103" s="308"/>
      <c r="J103" s="309"/>
      <c r="K103" s="310" t="s">
        <v>12</v>
      </c>
      <c r="L103" s="310">
        <f>+L102*1.1</f>
        <v>762025.00000000012</v>
      </c>
    </row>
    <row r="104" spans="1:12" ht="15.75" thickBot="1" x14ac:dyDescent="0.3">
      <c r="B104" s="491" t="s">
        <v>29</v>
      </c>
      <c r="C104" s="492"/>
      <c r="D104" s="492"/>
      <c r="E104" s="492"/>
      <c r="F104" s="492"/>
      <c r="G104" s="492"/>
      <c r="H104" s="492"/>
      <c r="I104" s="311"/>
      <c r="J104" s="311"/>
      <c r="K104" s="493">
        <f>+K102+L103</f>
        <v>1281466</v>
      </c>
      <c r="L104" s="490"/>
    </row>
    <row r="106" spans="1:12" ht="15.75" thickBot="1" x14ac:dyDescent="0.3">
      <c r="B106" s="359" t="s">
        <v>98</v>
      </c>
      <c r="C106" s="390"/>
      <c r="D106" s="390"/>
      <c r="E106" s="8"/>
      <c r="F106" s="8"/>
      <c r="G106" s="8"/>
      <c r="H106" s="8"/>
      <c r="I106" s="29"/>
      <c r="J106" s="29"/>
      <c r="K106" s="30"/>
      <c r="L106" s="31"/>
    </row>
    <row r="107" spans="1:12" ht="15.75" thickBot="1" x14ac:dyDescent="0.3">
      <c r="B107" s="461" t="s">
        <v>0</v>
      </c>
      <c r="C107" s="456" t="s">
        <v>47</v>
      </c>
      <c r="D107" s="457"/>
      <c r="E107" s="458" t="s">
        <v>1</v>
      </c>
      <c r="F107" s="458" t="s">
        <v>17</v>
      </c>
      <c r="G107" s="458" t="s">
        <v>26</v>
      </c>
      <c r="H107" s="461" t="s">
        <v>2</v>
      </c>
      <c r="I107" s="473" t="s">
        <v>6</v>
      </c>
      <c r="J107" s="474"/>
      <c r="K107" s="475" t="s">
        <v>20</v>
      </c>
      <c r="L107" s="475" t="s">
        <v>21</v>
      </c>
    </row>
    <row r="108" spans="1:12" x14ac:dyDescent="0.25">
      <c r="B108" s="485"/>
      <c r="C108" s="461" t="s">
        <v>3</v>
      </c>
      <c r="D108" s="461" t="s">
        <v>4</v>
      </c>
      <c r="E108" s="459"/>
      <c r="F108" s="459"/>
      <c r="G108" s="459"/>
      <c r="H108" s="462"/>
      <c r="I108" s="483" t="s">
        <v>5</v>
      </c>
      <c r="J108" s="483" t="s">
        <v>86</v>
      </c>
      <c r="K108" s="476"/>
      <c r="L108" s="478"/>
    </row>
    <row r="109" spans="1:12" ht="15.75" thickBot="1" x14ac:dyDescent="0.3">
      <c r="B109" s="480"/>
      <c r="C109" s="480"/>
      <c r="D109" s="480"/>
      <c r="E109" s="460"/>
      <c r="F109" s="460"/>
      <c r="G109" s="460"/>
      <c r="H109" s="463"/>
      <c r="I109" s="479"/>
      <c r="J109" s="484"/>
      <c r="K109" s="477"/>
      <c r="L109" s="479"/>
    </row>
    <row r="110" spans="1:12" ht="72" thickBot="1" x14ac:dyDescent="0.3">
      <c r="A110" t="s">
        <v>330</v>
      </c>
      <c r="B110" s="92">
        <v>1</v>
      </c>
      <c r="C110" s="82" t="s">
        <v>82</v>
      </c>
      <c r="D110" s="296" t="s">
        <v>90</v>
      </c>
      <c r="E110" s="82" t="s">
        <v>94</v>
      </c>
      <c r="F110" s="45" t="s">
        <v>99</v>
      </c>
      <c r="G110" s="44">
        <v>24</v>
      </c>
      <c r="H110" s="94" t="s">
        <v>45</v>
      </c>
      <c r="I110" s="93">
        <v>13</v>
      </c>
      <c r="J110" s="93">
        <v>17</v>
      </c>
      <c r="K110" s="74">
        <v>105513</v>
      </c>
      <c r="L110" s="74">
        <v>111600</v>
      </c>
    </row>
    <row r="111" spans="1:12" ht="72" thickBot="1" x14ac:dyDescent="0.3">
      <c r="A111" t="s">
        <v>324</v>
      </c>
      <c r="B111" s="70">
        <v>1</v>
      </c>
      <c r="C111" s="82" t="s">
        <v>295</v>
      </c>
      <c r="D111" s="268" t="s">
        <v>292</v>
      </c>
      <c r="E111" s="82" t="s">
        <v>218</v>
      </c>
      <c r="F111" s="268" t="s">
        <v>293</v>
      </c>
      <c r="G111" s="70">
        <v>24</v>
      </c>
      <c r="H111" s="82" t="s">
        <v>294</v>
      </c>
      <c r="I111" s="70">
        <v>34</v>
      </c>
      <c r="J111" s="70">
        <v>0</v>
      </c>
      <c r="K111" s="74">
        <v>58056</v>
      </c>
      <c r="L111" s="51">
        <v>32400</v>
      </c>
    </row>
    <row r="112" spans="1:12" ht="72" thickBot="1" x14ac:dyDescent="0.3">
      <c r="A112" t="s">
        <v>330</v>
      </c>
      <c r="B112" s="44">
        <v>1</v>
      </c>
      <c r="C112" s="82" t="s">
        <v>82</v>
      </c>
      <c r="D112" s="296" t="s">
        <v>90</v>
      </c>
      <c r="E112" s="82" t="s">
        <v>115</v>
      </c>
      <c r="F112" s="82" t="s">
        <v>172</v>
      </c>
      <c r="G112" s="70">
        <v>24</v>
      </c>
      <c r="H112" s="82" t="s">
        <v>171</v>
      </c>
      <c r="I112" s="70">
        <v>14</v>
      </c>
      <c r="J112" s="70">
        <v>21</v>
      </c>
      <c r="K112" s="111">
        <v>84960</v>
      </c>
      <c r="L112" s="111">
        <v>45800</v>
      </c>
    </row>
    <row r="113" spans="1:12" ht="87" customHeight="1" thickBot="1" x14ac:dyDescent="0.3">
      <c r="A113" t="s">
        <v>329</v>
      </c>
      <c r="B113" s="44">
        <v>1</v>
      </c>
      <c r="C113" s="82" t="s">
        <v>216</v>
      </c>
      <c r="D113" s="296" t="s">
        <v>91</v>
      </c>
      <c r="E113" s="82" t="s">
        <v>218</v>
      </c>
      <c r="F113" s="82" t="s">
        <v>214</v>
      </c>
      <c r="G113" s="70">
        <v>24</v>
      </c>
      <c r="H113" s="82" t="s">
        <v>215</v>
      </c>
      <c r="I113" s="70">
        <v>8</v>
      </c>
      <c r="J113" s="70">
        <v>35</v>
      </c>
      <c r="K113" s="111">
        <v>82600</v>
      </c>
      <c r="L113" s="111">
        <v>44600</v>
      </c>
    </row>
    <row r="114" spans="1:12" ht="86.25" thickBot="1" x14ac:dyDescent="0.3">
      <c r="A114" t="s">
        <v>329</v>
      </c>
      <c r="B114" s="44">
        <v>1</v>
      </c>
      <c r="C114" s="70" t="s">
        <v>254</v>
      </c>
      <c r="D114" s="70" t="s">
        <v>91</v>
      </c>
      <c r="E114" s="82" t="s">
        <v>115</v>
      </c>
      <c r="F114" s="127" t="s">
        <v>231</v>
      </c>
      <c r="G114" s="70">
        <v>8</v>
      </c>
      <c r="H114" s="82" t="s">
        <v>253</v>
      </c>
      <c r="I114" s="70">
        <v>7</v>
      </c>
      <c r="J114" s="70">
        <v>20</v>
      </c>
      <c r="K114" s="111">
        <v>39190</v>
      </c>
      <c r="L114" s="111">
        <v>12600</v>
      </c>
    </row>
    <row r="115" spans="1:12" ht="72" thickBot="1" x14ac:dyDescent="0.3">
      <c r="A115" t="s">
        <v>326</v>
      </c>
      <c r="B115" s="44">
        <v>1</v>
      </c>
      <c r="C115" s="82" t="s">
        <v>114</v>
      </c>
      <c r="D115" s="296" t="s">
        <v>54</v>
      </c>
      <c r="E115" s="82" t="s">
        <v>115</v>
      </c>
      <c r="F115" s="82" t="s">
        <v>116</v>
      </c>
      <c r="G115" s="70">
        <v>24</v>
      </c>
      <c r="H115" s="82" t="s">
        <v>117</v>
      </c>
      <c r="I115" s="70">
        <v>20</v>
      </c>
      <c r="J115" s="70">
        <v>3</v>
      </c>
      <c r="K115" s="111">
        <v>79296</v>
      </c>
      <c r="L115" s="111">
        <v>87600</v>
      </c>
    </row>
    <row r="116" spans="1:12" ht="86.25" thickBot="1" x14ac:dyDescent="0.3">
      <c r="A116" t="s">
        <v>327</v>
      </c>
      <c r="B116" s="44">
        <v>1</v>
      </c>
      <c r="C116" s="82" t="s">
        <v>95</v>
      </c>
      <c r="D116" s="296" t="s">
        <v>67</v>
      </c>
      <c r="E116" s="82" t="s">
        <v>94</v>
      </c>
      <c r="F116" s="71" t="s">
        <v>93</v>
      </c>
      <c r="G116" s="70">
        <v>24</v>
      </c>
      <c r="H116" s="70" t="s">
        <v>92</v>
      </c>
      <c r="I116" s="70">
        <v>1</v>
      </c>
      <c r="J116" s="70">
        <v>30</v>
      </c>
      <c r="K116" s="74">
        <v>82255</v>
      </c>
      <c r="L116" s="74">
        <v>93000</v>
      </c>
    </row>
    <row r="117" spans="1:12" ht="86.25" thickBot="1" x14ac:dyDescent="0.3">
      <c r="A117" t="s">
        <v>327</v>
      </c>
      <c r="B117" s="70">
        <v>1</v>
      </c>
      <c r="C117" s="82" t="s">
        <v>290</v>
      </c>
      <c r="D117" s="70" t="s">
        <v>67</v>
      </c>
      <c r="E117" s="82" t="s">
        <v>218</v>
      </c>
      <c r="F117" s="82" t="s">
        <v>278</v>
      </c>
      <c r="G117" s="70">
        <v>24</v>
      </c>
      <c r="H117" s="82" t="s">
        <v>279</v>
      </c>
      <c r="I117" s="70">
        <v>4</v>
      </c>
      <c r="J117" s="70">
        <v>32</v>
      </c>
      <c r="K117" s="111">
        <v>84960</v>
      </c>
      <c r="L117" s="111">
        <v>46600</v>
      </c>
    </row>
    <row r="118" spans="1:12" ht="86.25" thickBot="1" x14ac:dyDescent="0.3">
      <c r="A118" t="s">
        <v>327</v>
      </c>
      <c r="B118" s="70">
        <v>1</v>
      </c>
      <c r="C118" s="82" t="s">
        <v>290</v>
      </c>
      <c r="D118" s="70" t="s">
        <v>67</v>
      </c>
      <c r="E118" s="82" t="s">
        <v>218</v>
      </c>
      <c r="F118" s="82" t="s">
        <v>298</v>
      </c>
      <c r="G118" s="70">
        <v>24</v>
      </c>
      <c r="H118" s="82" t="s">
        <v>299</v>
      </c>
      <c r="I118" s="70">
        <v>35</v>
      </c>
      <c r="J118" s="70">
        <v>6</v>
      </c>
      <c r="K118" s="111">
        <v>99120</v>
      </c>
      <c r="L118" s="111">
        <v>46600</v>
      </c>
    </row>
    <row r="119" spans="1:12" ht="72" thickBot="1" x14ac:dyDescent="0.3">
      <c r="A119" t="s">
        <v>325</v>
      </c>
      <c r="B119" s="70">
        <v>1</v>
      </c>
      <c r="C119" s="82" t="s">
        <v>319</v>
      </c>
      <c r="D119" s="329" t="s">
        <v>162</v>
      </c>
      <c r="E119" s="82" t="s">
        <v>218</v>
      </c>
      <c r="F119" s="332" t="s">
        <v>318</v>
      </c>
      <c r="G119" s="70">
        <v>24</v>
      </c>
      <c r="H119" s="82" t="s">
        <v>276</v>
      </c>
      <c r="I119" s="70"/>
      <c r="J119" s="70"/>
      <c r="K119" s="111">
        <v>66912</v>
      </c>
      <c r="L119" s="111">
        <v>50000</v>
      </c>
    </row>
    <row r="120" spans="1:12" ht="72" thickBot="1" x14ac:dyDescent="0.3">
      <c r="A120" t="s">
        <v>335</v>
      </c>
      <c r="B120" s="70">
        <v>1</v>
      </c>
      <c r="C120" s="82" t="s">
        <v>247</v>
      </c>
      <c r="D120" s="268" t="s">
        <v>277</v>
      </c>
      <c r="E120" s="82" t="s">
        <v>218</v>
      </c>
      <c r="F120" s="268" t="s">
        <v>275</v>
      </c>
      <c r="G120" s="70">
        <v>24</v>
      </c>
      <c r="H120" s="82" t="s">
        <v>276</v>
      </c>
      <c r="I120" s="70">
        <v>20</v>
      </c>
      <c r="J120" s="70">
        <v>12</v>
      </c>
      <c r="K120" s="111">
        <v>95232</v>
      </c>
      <c r="L120" s="111">
        <v>53200</v>
      </c>
    </row>
    <row r="121" spans="1:12" ht="86.25" thickBot="1" x14ac:dyDescent="0.3">
      <c r="A121" t="s">
        <v>339</v>
      </c>
      <c r="B121" s="44">
        <v>1</v>
      </c>
      <c r="C121" s="82" t="s">
        <v>191</v>
      </c>
      <c r="D121" s="315" t="s">
        <v>188</v>
      </c>
      <c r="E121" s="82" t="s">
        <v>115</v>
      </c>
      <c r="F121" s="82" t="s">
        <v>189</v>
      </c>
      <c r="G121" s="70">
        <v>40</v>
      </c>
      <c r="H121" s="82" t="s">
        <v>190</v>
      </c>
      <c r="I121" s="70">
        <v>21</v>
      </c>
      <c r="J121" s="70">
        <v>8</v>
      </c>
      <c r="K121" s="111">
        <v>122720</v>
      </c>
      <c r="L121" s="111">
        <v>80400</v>
      </c>
    </row>
    <row r="122" spans="1:12" ht="86.25" thickBot="1" x14ac:dyDescent="0.3">
      <c r="A122" t="s">
        <v>339</v>
      </c>
      <c r="B122" s="44">
        <v>1</v>
      </c>
      <c r="C122" s="82" t="s">
        <v>191</v>
      </c>
      <c r="D122" s="315" t="s">
        <v>188</v>
      </c>
      <c r="E122" s="82" t="s">
        <v>218</v>
      </c>
      <c r="F122" s="82" t="s">
        <v>212</v>
      </c>
      <c r="G122" s="70">
        <v>40</v>
      </c>
      <c r="H122" s="82" t="s">
        <v>213</v>
      </c>
      <c r="I122" s="70">
        <v>14</v>
      </c>
      <c r="J122" s="70">
        <v>13</v>
      </c>
      <c r="K122" s="111">
        <v>105020</v>
      </c>
      <c r="L122" s="111">
        <v>88850</v>
      </c>
    </row>
    <row r="123" spans="1:12" ht="86.25" thickBot="1" x14ac:dyDescent="0.3">
      <c r="A123" t="s">
        <v>339</v>
      </c>
      <c r="B123" s="44">
        <v>1</v>
      </c>
      <c r="C123" s="82" t="s">
        <v>191</v>
      </c>
      <c r="D123" s="70" t="s">
        <v>188</v>
      </c>
      <c r="E123" s="82" t="s">
        <v>115</v>
      </c>
      <c r="F123" s="82" t="s">
        <v>233</v>
      </c>
      <c r="G123" s="70">
        <v>40</v>
      </c>
      <c r="H123" s="82" t="s">
        <v>232</v>
      </c>
      <c r="I123" s="70">
        <v>5</v>
      </c>
      <c r="J123" s="70">
        <v>35</v>
      </c>
      <c r="K123" s="111">
        <v>131275</v>
      </c>
      <c r="L123" s="111">
        <v>88850</v>
      </c>
    </row>
    <row r="124" spans="1:12" ht="15.75" thickBot="1" x14ac:dyDescent="0.3">
      <c r="B124" s="297">
        <f>SUM(B110:B123)</f>
        <v>14</v>
      </c>
      <c r="C124" s="464" t="s">
        <v>10</v>
      </c>
      <c r="D124" s="465"/>
      <c r="E124" s="465"/>
      <c r="F124" s="466"/>
      <c r="G124" s="297">
        <f>SUM(G110:G123)</f>
        <v>368</v>
      </c>
      <c r="H124" s="298"/>
      <c r="I124" s="297">
        <f>SUM(I110:I123)</f>
        <v>196</v>
      </c>
      <c r="J124" s="297">
        <f>SUM(J110:J123)</f>
        <v>232</v>
      </c>
      <c r="K124" s="299">
        <f>SUM(K110:K123)</f>
        <v>1237109</v>
      </c>
      <c r="L124" s="299">
        <f>SUM(L110:L123)</f>
        <v>882100</v>
      </c>
    </row>
    <row r="125" spans="1:12" ht="15.75" thickBot="1" x14ac:dyDescent="0.3">
      <c r="B125" s="467" t="s">
        <v>9</v>
      </c>
      <c r="C125" s="468"/>
      <c r="D125" s="468"/>
      <c r="E125" s="468"/>
      <c r="F125" s="468"/>
      <c r="G125" s="468"/>
      <c r="H125" s="468"/>
      <c r="I125" s="300"/>
      <c r="J125" s="301"/>
      <c r="K125" s="302" t="s">
        <v>12</v>
      </c>
      <c r="L125" s="302">
        <f>+L124*1.1</f>
        <v>970310.00000000012</v>
      </c>
    </row>
    <row r="126" spans="1:12" ht="15.75" thickBot="1" x14ac:dyDescent="0.3">
      <c r="B126" s="469" t="s">
        <v>29</v>
      </c>
      <c r="C126" s="470"/>
      <c r="D126" s="470"/>
      <c r="E126" s="470"/>
      <c r="F126" s="470"/>
      <c r="G126" s="470"/>
      <c r="H126" s="470"/>
      <c r="I126" s="303"/>
      <c r="J126" s="303"/>
      <c r="K126" s="471">
        <f>+K124+L125</f>
        <v>2207419</v>
      </c>
      <c r="L126" s="468"/>
    </row>
    <row r="127" spans="1:12" ht="15.75" thickBot="1" x14ac:dyDescent="0.3">
      <c r="B127" s="297">
        <f>B124+B102+B82+B57+B29</f>
        <v>82</v>
      </c>
      <c r="C127" s="464" t="s">
        <v>322</v>
      </c>
      <c r="D127" s="465"/>
      <c r="E127" s="465"/>
      <c r="F127" s="466"/>
      <c r="G127" s="297">
        <f>G124+G102+G82+G57+G29</f>
        <v>2004.5</v>
      </c>
      <c r="H127" s="298"/>
      <c r="I127" s="297">
        <f>I124+I102+I82+I57+I29</f>
        <v>1188</v>
      </c>
      <c r="J127" s="297">
        <f>J124+J102+J82+J57+J29</f>
        <v>1761</v>
      </c>
      <c r="K127" s="299">
        <f>K124+K102+K82+K57+K29</f>
        <v>5662223.9100000001</v>
      </c>
      <c r="L127" s="299">
        <f>L124+L102+L82+L57+L29</f>
        <v>5423066</v>
      </c>
    </row>
    <row r="128" spans="1:12" ht="15.75" thickBot="1" x14ac:dyDescent="0.3">
      <c r="B128" s="467" t="s">
        <v>323</v>
      </c>
      <c r="C128" s="468"/>
      <c r="D128" s="468"/>
      <c r="E128" s="468"/>
      <c r="F128" s="468"/>
      <c r="G128" s="468"/>
      <c r="H128" s="468"/>
      <c r="I128" s="300"/>
      <c r="J128" s="301"/>
      <c r="K128" s="302" t="s">
        <v>12</v>
      </c>
      <c r="L128" s="302">
        <f>+L127*1.1</f>
        <v>5965372.6000000006</v>
      </c>
    </row>
    <row r="129" spans="2:12" ht="15.75" thickBot="1" x14ac:dyDescent="0.3">
      <c r="B129" s="469" t="s">
        <v>321</v>
      </c>
      <c r="C129" s="470"/>
      <c r="D129" s="470"/>
      <c r="E129" s="470"/>
      <c r="F129" s="470"/>
      <c r="G129" s="470"/>
      <c r="H129" s="470"/>
      <c r="I129" s="303"/>
      <c r="J129" s="303"/>
      <c r="K129" s="471">
        <f>+K127+L128</f>
        <v>11627596.510000002</v>
      </c>
      <c r="L129" s="468"/>
    </row>
  </sheetData>
  <sortState xmlns:xlrd2="http://schemas.microsoft.com/office/spreadsheetml/2017/richdata2" ref="A111:L123">
    <sortCondition ref="A110"/>
  </sortState>
  <mergeCells count="97">
    <mergeCell ref="B129:H129"/>
    <mergeCell ref="K129:L129"/>
    <mergeCell ref="C124:F124"/>
    <mergeCell ref="B125:H125"/>
    <mergeCell ref="B126:H126"/>
    <mergeCell ref="K126:L126"/>
    <mergeCell ref="C127:F127"/>
    <mergeCell ref="B128:H128"/>
    <mergeCell ref="H107:H109"/>
    <mergeCell ref="I107:J107"/>
    <mergeCell ref="K107:K109"/>
    <mergeCell ref="L107:L109"/>
    <mergeCell ref="C108:C109"/>
    <mergeCell ref="D108:D109"/>
    <mergeCell ref="I108:I109"/>
    <mergeCell ref="J108:J109"/>
    <mergeCell ref="C102:F102"/>
    <mergeCell ref="B103:H103"/>
    <mergeCell ref="B104:H104"/>
    <mergeCell ref="K104:L104"/>
    <mergeCell ref="B106:D106"/>
    <mergeCell ref="B107:B109"/>
    <mergeCell ref="C107:D107"/>
    <mergeCell ref="E107:E109"/>
    <mergeCell ref="F107:F109"/>
    <mergeCell ref="G107:G109"/>
    <mergeCell ref="H88:H90"/>
    <mergeCell ref="I88:J88"/>
    <mergeCell ref="K88:K90"/>
    <mergeCell ref="L88:L90"/>
    <mergeCell ref="C89:C90"/>
    <mergeCell ref="D89:D90"/>
    <mergeCell ref="I89:I90"/>
    <mergeCell ref="J89:J90"/>
    <mergeCell ref="C82:F82"/>
    <mergeCell ref="B83:H83"/>
    <mergeCell ref="B84:H84"/>
    <mergeCell ref="K84:L84"/>
    <mergeCell ref="B86:D86"/>
    <mergeCell ref="B88:B90"/>
    <mergeCell ref="C88:D88"/>
    <mergeCell ref="E88:E90"/>
    <mergeCell ref="F88:F90"/>
    <mergeCell ref="G88:G90"/>
    <mergeCell ref="H62:H64"/>
    <mergeCell ref="I62:J62"/>
    <mergeCell ref="K62:K64"/>
    <mergeCell ref="L62:L64"/>
    <mergeCell ref="C63:C64"/>
    <mergeCell ref="D63:D64"/>
    <mergeCell ref="I63:I64"/>
    <mergeCell ref="J63:J64"/>
    <mergeCell ref="C57:F57"/>
    <mergeCell ref="B58:H58"/>
    <mergeCell ref="B59:H59"/>
    <mergeCell ref="K59:L59"/>
    <mergeCell ref="B61:D61"/>
    <mergeCell ref="B62:B64"/>
    <mergeCell ref="C62:D62"/>
    <mergeCell ref="E62:E64"/>
    <mergeCell ref="F62:F64"/>
    <mergeCell ref="G62:G64"/>
    <mergeCell ref="H35:H37"/>
    <mergeCell ref="I35:J35"/>
    <mergeCell ref="K35:K37"/>
    <mergeCell ref="L35:L37"/>
    <mergeCell ref="C36:C37"/>
    <mergeCell ref="D36:D37"/>
    <mergeCell ref="I36:I37"/>
    <mergeCell ref="J36:J37"/>
    <mergeCell ref="G35:G37"/>
    <mergeCell ref="B33:D33"/>
    <mergeCell ref="B35:B37"/>
    <mergeCell ref="C35:D35"/>
    <mergeCell ref="E35:E37"/>
    <mergeCell ref="F35:F37"/>
    <mergeCell ref="C29:F29"/>
    <mergeCell ref="B30:H30"/>
    <mergeCell ref="B31:H31"/>
    <mergeCell ref="K31:L31"/>
    <mergeCell ref="B1:L1"/>
    <mergeCell ref="B2:L2"/>
    <mergeCell ref="B3:L3"/>
    <mergeCell ref="B4:L4"/>
    <mergeCell ref="I5:J5"/>
    <mergeCell ref="K5:K7"/>
    <mergeCell ref="L5:L7"/>
    <mergeCell ref="C6:C7"/>
    <mergeCell ref="D6:D7"/>
    <mergeCell ref="I6:I7"/>
    <mergeCell ref="J6:J7"/>
    <mergeCell ref="B5:B7"/>
    <mergeCell ref="C5:D5"/>
    <mergeCell ref="E5:E7"/>
    <mergeCell ref="F5:F7"/>
    <mergeCell ref="G5:G7"/>
    <mergeCell ref="H5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7"/>
  <sheetViews>
    <sheetView workbookViewId="0">
      <selection activeCell="C19" sqref="C19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391" t="s">
        <v>11</v>
      </c>
      <c r="B1" s="391"/>
      <c r="C1" s="391"/>
      <c r="D1" s="391"/>
      <c r="E1" s="391"/>
      <c r="F1" s="391"/>
      <c r="G1" s="391"/>
      <c r="H1" s="391"/>
      <c r="I1" s="391"/>
    </row>
    <row r="2" spans="1:11" ht="15" customHeight="1" x14ac:dyDescent="0.25">
      <c r="A2" s="391" t="s">
        <v>100</v>
      </c>
      <c r="B2" s="391"/>
      <c r="C2" s="391"/>
      <c r="D2" s="391"/>
      <c r="E2" s="391"/>
      <c r="F2" s="391"/>
      <c r="G2" s="391"/>
      <c r="H2" s="391"/>
      <c r="I2" s="391"/>
    </row>
    <row r="3" spans="1:11" ht="15.75" x14ac:dyDescent="0.25">
      <c r="A3" s="397" t="s">
        <v>33</v>
      </c>
      <c r="B3" s="397"/>
      <c r="C3" s="397"/>
      <c r="D3" s="397"/>
      <c r="E3" s="397"/>
      <c r="F3" s="397"/>
      <c r="G3" s="397"/>
      <c r="H3" s="397"/>
      <c r="I3" s="397"/>
    </row>
    <row r="4" spans="1:11" x14ac:dyDescent="0.25">
      <c r="A4" s="398"/>
      <c r="B4" s="398"/>
      <c r="C4" s="398"/>
      <c r="D4" s="398"/>
      <c r="E4" s="398"/>
      <c r="F4" s="398"/>
      <c r="G4" s="398"/>
      <c r="H4" s="398"/>
      <c r="I4" s="398"/>
    </row>
    <row r="7" spans="1:11" ht="72" customHeight="1" x14ac:dyDescent="0.25">
      <c r="B7" s="396" t="s">
        <v>53</v>
      </c>
      <c r="C7" s="396"/>
      <c r="D7" s="396"/>
      <c r="E7" s="396"/>
      <c r="F7" s="396"/>
      <c r="G7" s="396"/>
      <c r="H7" s="396"/>
      <c r="I7" s="396"/>
      <c r="J7" s="396"/>
      <c r="K7" s="396"/>
    </row>
  </sheetData>
  <mergeCells count="5">
    <mergeCell ref="B7:K7"/>
    <mergeCell ref="A1:I1"/>
    <mergeCell ref="A2:I2"/>
    <mergeCell ref="A3:I3"/>
    <mergeCell ref="A4:I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E370-F768-4ECF-9EB7-BA1D6BB36756}">
  <dimension ref="A1:K52"/>
  <sheetViews>
    <sheetView workbookViewId="0">
      <selection activeCell="A7" sqref="A7:K13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391" t="s">
        <v>11</v>
      </c>
      <c r="B1" s="391"/>
      <c r="C1" s="391"/>
      <c r="D1" s="391"/>
      <c r="E1" s="391"/>
      <c r="F1" s="391"/>
      <c r="G1" s="391"/>
      <c r="H1" s="391"/>
      <c r="I1" s="391"/>
    </row>
    <row r="2" spans="1:11" x14ac:dyDescent="0.25">
      <c r="A2" s="391" t="s">
        <v>100</v>
      </c>
      <c r="B2" s="391"/>
      <c r="C2" s="391"/>
      <c r="D2" s="391"/>
      <c r="E2" s="391"/>
      <c r="F2" s="391"/>
      <c r="G2" s="391"/>
      <c r="H2" s="391"/>
      <c r="I2" s="391"/>
    </row>
    <row r="3" spans="1:11" ht="15.75" x14ac:dyDescent="0.25">
      <c r="A3" s="397" t="s">
        <v>34</v>
      </c>
      <c r="B3" s="397"/>
      <c r="C3" s="397"/>
      <c r="D3" s="397"/>
      <c r="E3" s="397"/>
      <c r="F3" s="397"/>
      <c r="G3" s="397"/>
      <c r="H3" s="397"/>
      <c r="I3" s="397"/>
    </row>
    <row r="4" spans="1:11" x14ac:dyDescent="0.25">
      <c r="A4" s="398"/>
      <c r="B4" s="398"/>
      <c r="C4" s="398"/>
      <c r="D4" s="398"/>
      <c r="E4" s="398"/>
      <c r="F4" s="398"/>
      <c r="G4" s="398"/>
      <c r="H4" s="398"/>
      <c r="I4" s="398"/>
    </row>
    <row r="5" spans="1:11" x14ac:dyDescent="0.25">
      <c r="D5" s="8"/>
      <c r="E5" s="8"/>
      <c r="F5" s="8"/>
      <c r="G5" s="8"/>
      <c r="H5" s="29"/>
      <c r="I5" s="29"/>
      <c r="J5" s="30"/>
      <c r="K5" s="31"/>
    </row>
    <row r="6" spans="1:11" ht="15.75" thickBot="1" x14ac:dyDescent="0.3">
      <c r="A6" s="359" t="s">
        <v>46</v>
      </c>
      <c r="B6" s="390"/>
      <c r="C6" s="390"/>
      <c r="D6" s="8"/>
      <c r="E6" s="8"/>
      <c r="F6" s="8"/>
      <c r="G6" s="8"/>
      <c r="H6" s="29"/>
      <c r="I6" s="29"/>
      <c r="J6" s="30"/>
      <c r="K6" s="31"/>
    </row>
    <row r="7" spans="1:11" ht="15.75" thickBot="1" x14ac:dyDescent="0.3">
      <c r="A7" s="367" t="s">
        <v>0</v>
      </c>
      <c r="B7" s="381" t="s">
        <v>47</v>
      </c>
      <c r="C7" s="382"/>
      <c r="D7" s="383" t="s">
        <v>1</v>
      </c>
      <c r="E7" s="383" t="s">
        <v>17</v>
      </c>
      <c r="F7" s="383" t="s">
        <v>26</v>
      </c>
      <c r="G7" s="367" t="s">
        <v>2</v>
      </c>
      <c r="H7" s="370" t="s">
        <v>6</v>
      </c>
      <c r="I7" s="371"/>
      <c r="J7" s="372" t="s">
        <v>20</v>
      </c>
      <c r="K7" s="372" t="s">
        <v>21</v>
      </c>
    </row>
    <row r="8" spans="1:11" x14ac:dyDescent="0.25">
      <c r="A8" s="380"/>
      <c r="B8" s="367" t="s">
        <v>3</v>
      </c>
      <c r="C8" s="367" t="s">
        <v>4</v>
      </c>
      <c r="D8" s="384"/>
      <c r="E8" s="384"/>
      <c r="F8" s="384"/>
      <c r="G8" s="368"/>
      <c r="H8" s="378" t="s">
        <v>5</v>
      </c>
      <c r="I8" s="378" t="s">
        <v>15</v>
      </c>
      <c r="J8" s="373"/>
      <c r="K8" s="375"/>
    </row>
    <row r="9" spans="1:11" ht="15.75" thickBot="1" x14ac:dyDescent="0.3">
      <c r="A9" s="377"/>
      <c r="B9" s="377"/>
      <c r="C9" s="377"/>
      <c r="D9" s="385"/>
      <c r="E9" s="385"/>
      <c r="F9" s="385"/>
      <c r="G9" s="369"/>
      <c r="H9" s="376"/>
      <c r="I9" s="379"/>
      <c r="J9" s="374"/>
      <c r="K9" s="376"/>
    </row>
    <row r="10" spans="1:11" ht="62.25" customHeight="1" thickBot="1" x14ac:dyDescent="0.3">
      <c r="A10" s="44">
        <v>1</v>
      </c>
      <c r="B10" s="44" t="s">
        <v>78</v>
      </c>
      <c r="C10" s="59" t="s">
        <v>54</v>
      </c>
      <c r="D10" s="44" t="s">
        <v>43</v>
      </c>
      <c r="E10" s="45" t="s">
        <v>55</v>
      </c>
      <c r="F10" s="44">
        <v>24</v>
      </c>
      <c r="G10" s="44" t="s">
        <v>56</v>
      </c>
      <c r="H10" s="44">
        <v>3</v>
      </c>
      <c r="I10" s="44">
        <v>28</v>
      </c>
      <c r="J10" s="51">
        <v>51299</v>
      </c>
      <c r="K10" s="51">
        <v>111600</v>
      </c>
    </row>
    <row r="11" spans="1:11" ht="15.75" thickBot="1" x14ac:dyDescent="0.3">
      <c r="A11" s="53">
        <f>SUM(A10:A10)</f>
        <v>1</v>
      </c>
      <c r="B11" s="360" t="s">
        <v>10</v>
      </c>
      <c r="C11" s="361"/>
      <c r="D11" s="361"/>
      <c r="E11" s="362"/>
      <c r="F11" s="22">
        <f>+F10</f>
        <v>24</v>
      </c>
      <c r="G11" s="23"/>
      <c r="H11" s="22">
        <f>+H10</f>
        <v>3</v>
      </c>
      <c r="I11" s="22">
        <f>+I10</f>
        <v>28</v>
      </c>
      <c r="J11" s="40">
        <f>+J10</f>
        <v>51299</v>
      </c>
      <c r="K11" s="40">
        <f>+K10</f>
        <v>111600</v>
      </c>
    </row>
    <row r="12" spans="1:11" ht="15.75" thickBot="1" x14ac:dyDescent="0.3">
      <c r="A12" s="355" t="s">
        <v>9</v>
      </c>
      <c r="B12" s="356"/>
      <c r="C12" s="356"/>
      <c r="D12" s="356"/>
      <c r="E12" s="356"/>
      <c r="F12" s="356"/>
      <c r="G12" s="356"/>
      <c r="H12" s="39"/>
      <c r="I12" s="27"/>
      <c r="J12" s="40">
        <f>+J11</f>
        <v>51299</v>
      </c>
      <c r="K12" s="40">
        <f>+K11*1.1</f>
        <v>122760.00000000001</v>
      </c>
    </row>
    <row r="13" spans="1:11" ht="15.75" thickBot="1" x14ac:dyDescent="0.3">
      <c r="A13" s="357" t="s">
        <v>29</v>
      </c>
      <c r="B13" s="358"/>
      <c r="C13" s="358"/>
      <c r="D13" s="358"/>
      <c r="E13" s="358"/>
      <c r="F13" s="358"/>
      <c r="G13" s="358"/>
      <c r="H13" s="28"/>
      <c r="I13" s="28"/>
      <c r="J13" s="402">
        <f>+K12+J12</f>
        <v>174059</v>
      </c>
      <c r="K13" s="356"/>
    </row>
    <row r="14" spans="1:11" x14ac:dyDescent="0.25">
      <c r="A14" s="15"/>
      <c r="B14" s="3"/>
      <c r="C14" s="3"/>
      <c r="D14" s="3"/>
      <c r="E14" s="3"/>
      <c r="F14" s="3"/>
      <c r="G14" s="3"/>
      <c r="H14" s="29"/>
      <c r="I14" s="29"/>
      <c r="J14" s="30"/>
      <c r="K14" s="31"/>
    </row>
    <row r="15" spans="1:11" x14ac:dyDescent="0.25">
      <c r="A15" s="363" t="s">
        <v>58</v>
      </c>
      <c r="B15" s="363"/>
      <c r="C15" s="60">
        <v>1</v>
      </c>
      <c r="D15" s="19"/>
      <c r="E15" s="19"/>
      <c r="F15" s="19"/>
      <c r="G15" s="19"/>
      <c r="H15" s="19"/>
      <c r="I15" s="36"/>
    </row>
    <row r="16" spans="1:11" x14ac:dyDescent="0.25">
      <c r="A16" s="5" t="s">
        <v>13</v>
      </c>
      <c r="B16" s="5"/>
      <c r="C16" s="18">
        <v>0</v>
      </c>
      <c r="E16" s="359" t="s">
        <v>31</v>
      </c>
      <c r="F16" s="359"/>
      <c r="G16" s="4"/>
      <c r="H16" s="399">
        <f>+J11</f>
        <v>51299</v>
      </c>
      <c r="I16" s="400"/>
      <c r="J16" s="166">
        <f>H16/H20</f>
        <v>0.29472190464152959</v>
      </c>
    </row>
    <row r="17" spans="1:10" x14ac:dyDescent="0.25">
      <c r="A17" s="363" t="s">
        <v>7</v>
      </c>
      <c r="B17" s="363"/>
      <c r="C17" s="18">
        <v>0</v>
      </c>
      <c r="E17" s="54" t="s">
        <v>32</v>
      </c>
      <c r="F17" s="15"/>
      <c r="G17" s="4"/>
      <c r="H17" s="399">
        <f>+K12</f>
        <v>122760.00000000001</v>
      </c>
      <c r="I17" s="400"/>
      <c r="J17" s="166">
        <f>H17/H20</f>
        <v>0.70527809535847052</v>
      </c>
    </row>
    <row r="18" spans="1:10" x14ac:dyDescent="0.25">
      <c r="A18" s="5" t="s">
        <v>23</v>
      </c>
      <c r="B18" s="3"/>
      <c r="C18" s="24">
        <v>0</v>
      </c>
      <c r="G18" s="3"/>
      <c r="H18" s="18"/>
      <c r="I18" s="18"/>
    </row>
    <row r="19" spans="1:10" x14ac:dyDescent="0.25">
      <c r="A19" s="5" t="s">
        <v>24</v>
      </c>
      <c r="B19" s="3"/>
      <c r="C19" s="24">
        <v>24</v>
      </c>
      <c r="F19" s="16"/>
      <c r="G19" s="3"/>
      <c r="H19" s="18"/>
      <c r="I19" s="18"/>
    </row>
    <row r="20" spans="1:10" x14ac:dyDescent="0.25">
      <c r="A20" s="5" t="s">
        <v>8</v>
      </c>
      <c r="B20" s="5"/>
      <c r="C20" s="37">
        <v>3</v>
      </c>
      <c r="E20" s="354" t="s">
        <v>25</v>
      </c>
      <c r="F20" s="354"/>
      <c r="G20" s="10"/>
      <c r="H20" s="399">
        <f>+H16+H17</f>
        <v>174059</v>
      </c>
      <c r="I20" s="400"/>
    </row>
    <row r="21" spans="1:10" ht="15.75" thickBot="1" x14ac:dyDescent="0.3">
      <c r="A21" s="5" t="s">
        <v>51</v>
      </c>
      <c r="B21" s="5"/>
      <c r="C21" s="37">
        <v>28</v>
      </c>
      <c r="H21" s="18"/>
      <c r="I21" s="18"/>
    </row>
    <row r="22" spans="1:10" x14ac:dyDescent="0.25">
      <c r="B22" s="11" t="s">
        <v>16</v>
      </c>
      <c r="C22" s="43">
        <f>+C21+C20</f>
        <v>31</v>
      </c>
      <c r="H22" s="36"/>
      <c r="I22" s="36"/>
    </row>
    <row r="24" spans="1:10" x14ac:dyDescent="0.25">
      <c r="C24" s="401" t="s">
        <v>57</v>
      </c>
      <c r="D24" s="401"/>
    </row>
    <row r="26" spans="1:10" x14ac:dyDescent="0.25">
      <c r="B26" s="3" t="s">
        <v>58</v>
      </c>
      <c r="C26" s="16">
        <v>1</v>
      </c>
      <c r="D26" s="3" t="s">
        <v>18</v>
      </c>
      <c r="E26" s="9">
        <v>3</v>
      </c>
      <c r="F26" s="3"/>
      <c r="G26" s="3"/>
      <c r="H26" s="3"/>
      <c r="I26" s="3"/>
    </row>
    <row r="27" spans="1:10" x14ac:dyDescent="0.25">
      <c r="D27" s="3" t="s">
        <v>27</v>
      </c>
      <c r="E27" s="9">
        <v>28</v>
      </c>
      <c r="F27" s="3"/>
      <c r="G27" s="3"/>
      <c r="H27" s="3"/>
      <c r="I27" s="3"/>
    </row>
    <row r="28" spans="1:10" x14ac:dyDescent="0.25">
      <c r="D28" s="3"/>
      <c r="E28" s="3"/>
      <c r="F28" s="3"/>
      <c r="G28" s="3"/>
      <c r="H28" s="3"/>
      <c r="I28" s="3"/>
    </row>
    <row r="29" spans="1:10" x14ac:dyDescent="0.25">
      <c r="D29" s="3"/>
      <c r="E29" s="3"/>
      <c r="F29" s="3"/>
      <c r="G29" s="3"/>
      <c r="H29" s="3"/>
      <c r="I29" s="3"/>
    </row>
    <row r="30" spans="1:10" x14ac:dyDescent="0.25">
      <c r="D30" s="3"/>
      <c r="E30" s="3"/>
      <c r="F30" s="3"/>
      <c r="G30" s="3"/>
      <c r="H30" s="3"/>
      <c r="I30" s="3"/>
    </row>
    <row r="31" spans="1:10" x14ac:dyDescent="0.25">
      <c r="D31" s="3"/>
      <c r="E31" s="3"/>
      <c r="F31" s="3"/>
      <c r="G31" s="3"/>
      <c r="H31" s="3"/>
      <c r="I31" s="3"/>
    </row>
    <row r="32" spans="1:10" x14ac:dyDescent="0.25">
      <c r="D32" s="3"/>
      <c r="E32" s="3"/>
      <c r="F32" s="3"/>
      <c r="G32" s="3"/>
      <c r="H32" s="3"/>
      <c r="I32" s="3"/>
    </row>
    <row r="33" spans="4:9" x14ac:dyDescent="0.25">
      <c r="D33" s="3"/>
      <c r="E33" s="3"/>
      <c r="F33" s="3"/>
      <c r="G33" s="3"/>
      <c r="H33" s="3"/>
      <c r="I33" s="3"/>
    </row>
    <row r="34" spans="4:9" x14ac:dyDescent="0.25">
      <c r="D34" s="3"/>
      <c r="E34" s="3"/>
      <c r="F34" s="3"/>
      <c r="G34" s="3"/>
      <c r="H34" s="3"/>
      <c r="I34" s="3"/>
    </row>
    <row r="35" spans="4:9" x14ac:dyDescent="0.25">
      <c r="D35" s="3"/>
      <c r="E35" s="3"/>
      <c r="F35" s="3"/>
      <c r="G35" s="3"/>
      <c r="H35" s="3"/>
      <c r="I35" s="3"/>
    </row>
    <row r="36" spans="4:9" x14ac:dyDescent="0.25">
      <c r="D36" s="3"/>
      <c r="E36" s="3"/>
      <c r="F36" s="3"/>
      <c r="G36" s="3"/>
      <c r="H36" s="3"/>
      <c r="I36" s="3"/>
    </row>
    <row r="37" spans="4:9" x14ac:dyDescent="0.25">
      <c r="D37" s="3"/>
      <c r="E37" s="3"/>
      <c r="F37" s="3"/>
      <c r="G37" s="3"/>
      <c r="H37" s="3"/>
      <c r="I37" s="3"/>
    </row>
    <row r="38" spans="4:9" x14ac:dyDescent="0.25">
      <c r="D38" s="3"/>
      <c r="E38" s="3"/>
      <c r="F38" s="3"/>
      <c r="G38" s="3"/>
      <c r="H38" s="3"/>
      <c r="I38" s="3"/>
    </row>
    <row r="39" spans="4:9" x14ac:dyDescent="0.25">
      <c r="D39" s="3"/>
      <c r="E39" s="3"/>
      <c r="F39" s="3"/>
      <c r="G39" s="3"/>
      <c r="H39" s="3"/>
      <c r="I39" s="3"/>
    </row>
    <row r="40" spans="4:9" x14ac:dyDescent="0.25">
      <c r="D40" s="3"/>
      <c r="E40" s="3"/>
      <c r="F40" s="3"/>
      <c r="G40" s="3"/>
      <c r="H40" s="3"/>
      <c r="I40" s="3"/>
    </row>
    <row r="41" spans="4:9" x14ac:dyDescent="0.25">
      <c r="D41" s="3"/>
      <c r="E41" s="3"/>
      <c r="F41" s="3"/>
      <c r="G41" s="3"/>
      <c r="H41" s="3"/>
      <c r="I41" s="3"/>
    </row>
    <row r="42" spans="4:9" x14ac:dyDescent="0.25">
      <c r="D42" s="3"/>
      <c r="E42" s="3"/>
      <c r="F42" s="3"/>
      <c r="G42" s="3"/>
      <c r="H42" s="3"/>
      <c r="I42" s="3"/>
    </row>
    <row r="43" spans="4:9" x14ac:dyDescent="0.25">
      <c r="D43" s="3"/>
      <c r="E43" s="3"/>
      <c r="F43" s="3"/>
      <c r="G43" s="3"/>
      <c r="H43" s="3"/>
      <c r="I43" s="3"/>
    </row>
    <row r="44" spans="4:9" x14ac:dyDescent="0.25">
      <c r="D44" s="3"/>
      <c r="E44" s="3"/>
      <c r="F44" s="3"/>
      <c r="G44" s="3"/>
      <c r="H44" s="3"/>
      <c r="I44" s="3"/>
    </row>
    <row r="45" spans="4:9" x14ac:dyDescent="0.25">
      <c r="D45" s="3"/>
      <c r="E45" s="3"/>
      <c r="F45" s="3"/>
      <c r="G45" s="3"/>
      <c r="H45" s="3"/>
      <c r="I45" s="3"/>
    </row>
    <row r="46" spans="4:9" x14ac:dyDescent="0.25">
      <c r="D46" s="3"/>
      <c r="E46" s="3"/>
      <c r="F46" s="3"/>
      <c r="G46" s="3"/>
      <c r="H46" s="3"/>
      <c r="I46" s="3"/>
    </row>
    <row r="47" spans="4:9" x14ac:dyDescent="0.25">
      <c r="D47" s="3"/>
      <c r="E47" s="3"/>
      <c r="F47" s="3"/>
      <c r="G47" s="3"/>
      <c r="H47" s="3"/>
      <c r="I47" s="3"/>
    </row>
    <row r="48" spans="4:9" x14ac:dyDescent="0.25">
      <c r="D48" s="3"/>
      <c r="E48" s="3"/>
      <c r="F48" s="3"/>
      <c r="G48" s="3"/>
      <c r="H48" s="3"/>
      <c r="I48" s="3"/>
    </row>
    <row r="49" spans="4:9" x14ac:dyDescent="0.25">
      <c r="D49" s="3"/>
      <c r="E49" s="3"/>
      <c r="F49" s="3"/>
      <c r="G49" s="3"/>
      <c r="H49" s="3"/>
      <c r="I49" s="3"/>
    </row>
    <row r="50" spans="4:9" x14ac:dyDescent="0.25">
      <c r="D50" s="3"/>
      <c r="E50" s="3"/>
      <c r="F50" s="3"/>
      <c r="G50" s="3"/>
      <c r="H50" s="3"/>
      <c r="I50" s="3"/>
    </row>
    <row r="51" spans="4:9" x14ac:dyDescent="0.25">
      <c r="D51" s="3"/>
      <c r="E51" s="3"/>
      <c r="F51" s="3"/>
      <c r="G51" s="3"/>
      <c r="H51" s="3"/>
      <c r="I51" s="3"/>
    </row>
    <row r="52" spans="4:9" x14ac:dyDescent="0.25">
      <c r="D52" s="3"/>
      <c r="E52" s="3"/>
      <c r="F52" s="3"/>
      <c r="G52" s="3"/>
      <c r="H52" s="3"/>
      <c r="I52" s="3"/>
    </row>
  </sheetData>
  <mergeCells count="30">
    <mergeCell ref="E16:F16"/>
    <mergeCell ref="A17:B17"/>
    <mergeCell ref="A15:B15"/>
    <mergeCell ref="E20:F20"/>
    <mergeCell ref="B11:E11"/>
    <mergeCell ref="A12:G12"/>
    <mergeCell ref="A13:G13"/>
    <mergeCell ref="E7:E9"/>
    <mergeCell ref="F7:F9"/>
    <mergeCell ref="J13:K13"/>
    <mergeCell ref="G7:G9"/>
    <mergeCell ref="H7:I7"/>
    <mergeCell ref="J7:J9"/>
    <mergeCell ref="K7:K9"/>
    <mergeCell ref="H16:I16"/>
    <mergeCell ref="H17:I17"/>
    <mergeCell ref="H20:I20"/>
    <mergeCell ref="C24:D24"/>
    <mergeCell ref="A1:I1"/>
    <mergeCell ref="A2:I2"/>
    <mergeCell ref="A3:I3"/>
    <mergeCell ref="A4:I4"/>
    <mergeCell ref="A6:C6"/>
    <mergeCell ref="B8:B9"/>
    <mergeCell ref="C8:C9"/>
    <mergeCell ref="H8:H9"/>
    <mergeCell ref="I8:I9"/>
    <mergeCell ref="A7:A9"/>
    <mergeCell ref="B7:C7"/>
    <mergeCell ref="D7:D9"/>
  </mergeCells>
  <pageMargins left="0.25" right="0.25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3D96-8795-4DEA-82B0-663EB7B6DC15}">
  <dimension ref="A1:K66"/>
  <sheetViews>
    <sheetView topLeftCell="A28" workbookViewId="0">
      <selection activeCell="A38" sqref="A38:K46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42578125" customWidth="1"/>
    <col min="11" max="11" width="13.5703125" customWidth="1"/>
  </cols>
  <sheetData>
    <row r="1" spans="1:11" ht="15" customHeight="1" x14ac:dyDescent="0.25">
      <c r="A1" s="391" t="s">
        <v>11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ht="15" customHeight="1" x14ac:dyDescent="0.25">
      <c r="A2" s="406" t="s">
        <v>59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spans="1:11" ht="15.75" customHeight="1" x14ac:dyDescent="0.25">
      <c r="A3" s="397" t="s">
        <v>35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1" ht="15.75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11" x14ac:dyDescent="0.25">
      <c r="A5" s="398"/>
      <c r="B5" s="398"/>
      <c r="C5" s="398"/>
      <c r="D5" s="398"/>
      <c r="E5" s="398"/>
      <c r="F5" s="398"/>
      <c r="G5" s="398"/>
      <c r="H5" s="398"/>
      <c r="I5" s="398"/>
    </row>
    <row r="6" spans="1:11" x14ac:dyDescent="0.25">
      <c r="A6" s="79"/>
      <c r="B6" s="79"/>
      <c r="C6" s="79"/>
      <c r="D6" s="79"/>
      <c r="E6" s="79"/>
      <c r="F6" s="79"/>
      <c r="G6" s="79"/>
      <c r="H6" s="79"/>
      <c r="I6" s="79"/>
    </row>
    <row r="7" spans="1:11" ht="15.75" thickBot="1" x14ac:dyDescent="0.3">
      <c r="A7" s="359" t="s">
        <v>60</v>
      </c>
      <c r="B7" s="390"/>
      <c r="C7" s="390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367" t="s">
        <v>0</v>
      </c>
      <c r="B8" s="381" t="s">
        <v>47</v>
      </c>
      <c r="C8" s="382"/>
      <c r="D8" s="383" t="s">
        <v>1</v>
      </c>
      <c r="E8" s="383" t="s">
        <v>17</v>
      </c>
      <c r="F8" s="383" t="s">
        <v>26</v>
      </c>
      <c r="G8" s="367" t="s">
        <v>2</v>
      </c>
      <c r="H8" s="370" t="s">
        <v>6</v>
      </c>
      <c r="I8" s="371"/>
      <c r="J8" s="372" t="s">
        <v>20</v>
      </c>
      <c r="K8" s="372" t="s">
        <v>21</v>
      </c>
    </row>
    <row r="9" spans="1:11" x14ac:dyDescent="0.25">
      <c r="A9" s="380"/>
      <c r="B9" s="367" t="s">
        <v>3</v>
      </c>
      <c r="C9" s="367" t="s">
        <v>4</v>
      </c>
      <c r="D9" s="384"/>
      <c r="E9" s="384"/>
      <c r="F9" s="384"/>
      <c r="G9" s="368"/>
      <c r="H9" s="378" t="s">
        <v>5</v>
      </c>
      <c r="I9" s="378" t="s">
        <v>86</v>
      </c>
      <c r="J9" s="373"/>
      <c r="K9" s="375"/>
    </row>
    <row r="10" spans="1:11" ht="20.25" customHeight="1" thickBot="1" x14ac:dyDescent="0.3">
      <c r="A10" s="377"/>
      <c r="B10" s="377"/>
      <c r="C10" s="377"/>
      <c r="D10" s="385"/>
      <c r="E10" s="385"/>
      <c r="F10" s="385"/>
      <c r="G10" s="369"/>
      <c r="H10" s="376"/>
      <c r="I10" s="379"/>
      <c r="J10" s="374"/>
      <c r="K10" s="376"/>
    </row>
    <row r="11" spans="1:11" ht="62.25" customHeight="1" thickBot="1" x14ac:dyDescent="0.3">
      <c r="A11" s="44">
        <v>1</v>
      </c>
      <c r="B11" s="44" t="s">
        <v>65</v>
      </c>
      <c r="C11" s="59" t="s">
        <v>61</v>
      </c>
      <c r="D11" s="44" t="s">
        <v>62</v>
      </c>
      <c r="E11" s="45" t="s">
        <v>63</v>
      </c>
      <c r="F11" s="44">
        <v>24</v>
      </c>
      <c r="G11" s="44" t="s">
        <v>64</v>
      </c>
      <c r="H11" s="44">
        <v>33</v>
      </c>
      <c r="I11" s="44">
        <v>4</v>
      </c>
      <c r="J11" s="51">
        <v>49648.5</v>
      </c>
      <c r="K11" s="51">
        <v>77000</v>
      </c>
    </row>
    <row r="12" spans="1:11" ht="60.75" customHeight="1" thickBot="1" x14ac:dyDescent="0.3">
      <c r="A12" s="44">
        <v>1</v>
      </c>
      <c r="B12" s="44" t="s">
        <v>89</v>
      </c>
      <c r="C12" s="59" t="s">
        <v>54</v>
      </c>
      <c r="D12" s="44" t="s">
        <v>62</v>
      </c>
      <c r="E12" s="45" t="s">
        <v>77</v>
      </c>
      <c r="F12" s="44">
        <v>24</v>
      </c>
      <c r="G12" s="44" t="s">
        <v>64</v>
      </c>
      <c r="H12" s="44">
        <v>3</v>
      </c>
      <c r="I12" s="44">
        <v>34</v>
      </c>
      <c r="J12" s="95">
        <v>58699.57</v>
      </c>
      <c r="K12" s="95">
        <v>131400</v>
      </c>
    </row>
    <row r="13" spans="1:11" ht="15.75" thickBot="1" x14ac:dyDescent="0.3">
      <c r="A13" s="53">
        <f>SUM(A11:A12)</f>
        <v>2</v>
      </c>
      <c r="B13" s="360" t="s">
        <v>10</v>
      </c>
      <c r="C13" s="361"/>
      <c r="D13" s="361"/>
      <c r="E13" s="362"/>
      <c r="F13" s="62">
        <f>SUM(F11:F12)</f>
        <v>48</v>
      </c>
      <c r="G13" s="61"/>
      <c r="H13" s="62">
        <f>SUM(H11:H12)</f>
        <v>36</v>
      </c>
      <c r="I13" s="62">
        <f>SUM(I11:I12)</f>
        <v>38</v>
      </c>
      <c r="J13" s="63">
        <f>SUM(J11:J12)</f>
        <v>108348.07</v>
      </c>
      <c r="K13" s="63">
        <f>SUM(K11:K12)</f>
        <v>208400</v>
      </c>
    </row>
    <row r="14" spans="1:11" ht="15.75" thickBot="1" x14ac:dyDescent="0.3">
      <c r="A14" s="355" t="s">
        <v>9</v>
      </c>
      <c r="B14" s="356"/>
      <c r="C14" s="356"/>
      <c r="D14" s="356"/>
      <c r="E14" s="356"/>
      <c r="F14" s="356"/>
      <c r="G14" s="356"/>
      <c r="H14" s="39"/>
      <c r="I14" s="27"/>
      <c r="J14" s="63" t="s">
        <v>12</v>
      </c>
      <c r="K14" s="63">
        <f>+K13*1.1</f>
        <v>229240.00000000003</v>
      </c>
    </row>
    <row r="15" spans="1:11" ht="15.75" thickBot="1" x14ac:dyDescent="0.3">
      <c r="A15" s="357" t="s">
        <v>29</v>
      </c>
      <c r="B15" s="358"/>
      <c r="C15" s="358"/>
      <c r="D15" s="358"/>
      <c r="E15" s="358"/>
      <c r="F15" s="358"/>
      <c r="G15" s="358"/>
      <c r="H15" s="28"/>
      <c r="I15" s="28"/>
      <c r="J15" s="402">
        <f>+J13+K14</f>
        <v>337588.07000000007</v>
      </c>
      <c r="K15" s="356"/>
    </row>
    <row r="17" spans="1:11" ht="15.75" thickBot="1" x14ac:dyDescent="0.3">
      <c r="A17" s="359" t="s">
        <v>66</v>
      </c>
      <c r="B17" s="390"/>
      <c r="C17" s="390"/>
      <c r="D17" s="8"/>
      <c r="E17" s="8"/>
      <c r="F17" s="8"/>
      <c r="G17" s="8"/>
      <c r="H17" s="29"/>
      <c r="I17" s="29"/>
      <c r="J17" s="30"/>
      <c r="K17" s="31"/>
    </row>
    <row r="18" spans="1:11" ht="15.75" thickBot="1" x14ac:dyDescent="0.3">
      <c r="A18" s="367" t="s">
        <v>0</v>
      </c>
      <c r="B18" s="381" t="s">
        <v>47</v>
      </c>
      <c r="C18" s="382"/>
      <c r="D18" s="383" t="s">
        <v>1</v>
      </c>
      <c r="E18" s="383" t="s">
        <v>17</v>
      </c>
      <c r="F18" s="383" t="s">
        <v>26</v>
      </c>
      <c r="G18" s="367" t="s">
        <v>2</v>
      </c>
      <c r="H18" s="370" t="s">
        <v>6</v>
      </c>
      <c r="I18" s="371"/>
      <c r="J18" s="372" t="s">
        <v>20</v>
      </c>
      <c r="K18" s="372" t="s">
        <v>21</v>
      </c>
    </row>
    <row r="19" spans="1:11" ht="15" customHeight="1" x14ac:dyDescent="0.25">
      <c r="A19" s="380"/>
      <c r="B19" s="367" t="s">
        <v>3</v>
      </c>
      <c r="C19" s="367" t="s">
        <v>4</v>
      </c>
      <c r="D19" s="384"/>
      <c r="E19" s="384"/>
      <c r="F19" s="384"/>
      <c r="G19" s="368"/>
      <c r="H19" s="378" t="s">
        <v>5</v>
      </c>
      <c r="I19" s="378" t="s">
        <v>86</v>
      </c>
      <c r="J19" s="373"/>
      <c r="K19" s="375"/>
    </row>
    <row r="20" spans="1:11" ht="24" customHeight="1" thickBot="1" x14ac:dyDescent="0.3">
      <c r="A20" s="377"/>
      <c r="B20" s="377"/>
      <c r="C20" s="377"/>
      <c r="D20" s="385"/>
      <c r="E20" s="385"/>
      <c r="F20" s="385"/>
      <c r="G20" s="369"/>
      <c r="H20" s="376"/>
      <c r="I20" s="379"/>
      <c r="J20" s="374"/>
      <c r="K20" s="376"/>
    </row>
    <row r="21" spans="1:11" ht="61.5" customHeight="1" thickBot="1" x14ac:dyDescent="0.3">
      <c r="A21" s="44">
        <v>1</v>
      </c>
      <c r="B21" s="70" t="s">
        <v>68</v>
      </c>
      <c r="C21" s="59" t="s">
        <v>67</v>
      </c>
      <c r="D21" s="70" t="s">
        <v>69</v>
      </c>
      <c r="E21" s="71" t="s">
        <v>70</v>
      </c>
      <c r="F21" s="70">
        <v>24</v>
      </c>
      <c r="G21" s="70" t="s">
        <v>71</v>
      </c>
      <c r="H21" s="70">
        <v>24</v>
      </c>
      <c r="I21" s="70">
        <v>7</v>
      </c>
      <c r="J21" s="74">
        <v>59000</v>
      </c>
      <c r="K21" s="74">
        <v>101400</v>
      </c>
    </row>
    <row r="22" spans="1:11" ht="85.5" customHeight="1" thickBot="1" x14ac:dyDescent="0.3">
      <c r="A22" s="44">
        <v>1</v>
      </c>
      <c r="B22" s="70" t="s">
        <v>73</v>
      </c>
      <c r="C22" s="73" t="s">
        <v>72</v>
      </c>
      <c r="D22" s="70" t="s">
        <v>69</v>
      </c>
      <c r="E22" s="72" t="s">
        <v>74</v>
      </c>
      <c r="F22" s="70">
        <v>40</v>
      </c>
      <c r="G22" s="70" t="s">
        <v>75</v>
      </c>
      <c r="H22" s="70">
        <v>35</v>
      </c>
      <c r="I22" s="70">
        <v>0</v>
      </c>
      <c r="J22" s="74">
        <v>152200</v>
      </c>
      <c r="K22" s="74">
        <v>187400</v>
      </c>
    </row>
    <row r="23" spans="1:11" ht="15.75" thickBot="1" x14ac:dyDescent="0.3">
      <c r="A23" s="53">
        <f>SUM(A21:A22)</f>
        <v>2</v>
      </c>
      <c r="B23" s="360" t="s">
        <v>10</v>
      </c>
      <c r="C23" s="361"/>
      <c r="D23" s="361"/>
      <c r="E23" s="362"/>
      <c r="F23" s="66">
        <f>SUM(F21:F22)</f>
        <v>64</v>
      </c>
      <c r="G23" s="65"/>
      <c r="H23" s="67">
        <f>SUM(H21:H22)</f>
        <v>59</v>
      </c>
      <c r="I23" s="67">
        <f>SUM(I21:I22)</f>
        <v>7</v>
      </c>
      <c r="J23" s="68">
        <f>SUM(J21:J22)</f>
        <v>211200</v>
      </c>
      <c r="K23" s="68">
        <f>SUM(K21:K22)</f>
        <v>288800</v>
      </c>
    </row>
    <row r="24" spans="1:11" ht="15.75" thickBot="1" x14ac:dyDescent="0.3">
      <c r="A24" s="355" t="s">
        <v>9</v>
      </c>
      <c r="B24" s="356"/>
      <c r="C24" s="356"/>
      <c r="D24" s="356"/>
      <c r="E24" s="356"/>
      <c r="F24" s="356"/>
      <c r="G24" s="356"/>
      <c r="H24" s="39"/>
      <c r="I24" s="27"/>
      <c r="J24" s="64" t="s">
        <v>12</v>
      </c>
      <c r="K24" s="64">
        <f>+K23*1.1</f>
        <v>317680</v>
      </c>
    </row>
    <row r="25" spans="1:11" ht="15.75" thickBot="1" x14ac:dyDescent="0.3">
      <c r="A25" s="357" t="s">
        <v>29</v>
      </c>
      <c r="B25" s="358"/>
      <c r="C25" s="358"/>
      <c r="D25" s="358"/>
      <c r="E25" s="358"/>
      <c r="F25" s="358"/>
      <c r="G25" s="358"/>
      <c r="H25" s="28"/>
      <c r="I25" s="28"/>
      <c r="J25" s="402">
        <f>+K24+J23</f>
        <v>528880</v>
      </c>
      <c r="K25" s="356"/>
    </row>
    <row r="28" spans="1:11" ht="15.75" customHeight="1" thickBot="1" x14ac:dyDescent="0.3">
      <c r="A28" s="359" t="s">
        <v>79</v>
      </c>
      <c r="B28" s="390"/>
      <c r="C28" s="390"/>
      <c r="D28" s="8"/>
      <c r="E28" s="8"/>
      <c r="F28" s="8"/>
      <c r="G28" s="8"/>
      <c r="H28" s="29"/>
      <c r="I28" s="29"/>
      <c r="J28" s="30"/>
      <c r="K28" s="31"/>
    </row>
    <row r="29" spans="1:11" ht="15.75" customHeight="1" thickBot="1" x14ac:dyDescent="0.3">
      <c r="A29" s="367" t="s">
        <v>0</v>
      </c>
      <c r="B29" s="381" t="s">
        <v>47</v>
      </c>
      <c r="C29" s="382"/>
      <c r="D29" s="383" t="s">
        <v>1</v>
      </c>
      <c r="E29" s="383" t="s">
        <v>17</v>
      </c>
      <c r="F29" s="383" t="s">
        <v>26</v>
      </c>
      <c r="G29" s="367" t="s">
        <v>2</v>
      </c>
      <c r="H29" s="370" t="s">
        <v>6</v>
      </c>
      <c r="I29" s="371"/>
      <c r="J29" s="372" t="s">
        <v>20</v>
      </c>
      <c r="K29" s="372" t="s">
        <v>21</v>
      </c>
    </row>
    <row r="30" spans="1:11" ht="15" customHeight="1" x14ac:dyDescent="0.25">
      <c r="A30" s="380"/>
      <c r="B30" s="367" t="s">
        <v>3</v>
      </c>
      <c r="C30" s="367" t="s">
        <v>4</v>
      </c>
      <c r="D30" s="384"/>
      <c r="E30" s="384"/>
      <c r="F30" s="384"/>
      <c r="G30" s="368"/>
      <c r="H30" s="378" t="s">
        <v>5</v>
      </c>
      <c r="I30" s="378" t="s">
        <v>86</v>
      </c>
      <c r="J30" s="373"/>
      <c r="K30" s="375"/>
    </row>
    <row r="31" spans="1:11" ht="22.5" customHeight="1" thickBot="1" x14ac:dyDescent="0.3">
      <c r="A31" s="377"/>
      <c r="B31" s="377"/>
      <c r="C31" s="377"/>
      <c r="D31" s="385"/>
      <c r="E31" s="385"/>
      <c r="F31" s="385"/>
      <c r="G31" s="369"/>
      <c r="H31" s="376"/>
      <c r="I31" s="379"/>
      <c r="J31" s="374"/>
      <c r="K31" s="376"/>
    </row>
    <row r="32" spans="1:11" ht="66" customHeight="1" thickBot="1" x14ac:dyDescent="0.3">
      <c r="A32" s="44">
        <v>1</v>
      </c>
      <c r="B32" s="82" t="s">
        <v>81</v>
      </c>
      <c r="C32" s="59" t="s">
        <v>91</v>
      </c>
      <c r="D32" s="82" t="s">
        <v>43</v>
      </c>
      <c r="E32" s="71" t="s">
        <v>80</v>
      </c>
      <c r="F32" s="70">
        <v>24</v>
      </c>
      <c r="G32" s="70" t="s">
        <v>85</v>
      </c>
      <c r="H32" s="70">
        <v>6</v>
      </c>
      <c r="I32" s="70">
        <v>26</v>
      </c>
      <c r="J32" s="74">
        <v>43188</v>
      </c>
      <c r="K32" s="74">
        <v>84500</v>
      </c>
    </row>
    <row r="33" spans="1:11" ht="64.5" customHeight="1" thickBot="1" x14ac:dyDescent="0.3">
      <c r="A33" s="44">
        <v>1</v>
      </c>
      <c r="B33" s="82" t="s">
        <v>82</v>
      </c>
      <c r="C33" s="59" t="s">
        <v>90</v>
      </c>
      <c r="D33" s="82" t="s">
        <v>43</v>
      </c>
      <c r="E33" s="82" t="s">
        <v>83</v>
      </c>
      <c r="F33" s="82">
        <v>24</v>
      </c>
      <c r="G33" s="82" t="s">
        <v>84</v>
      </c>
      <c r="H33" s="70">
        <v>9</v>
      </c>
      <c r="I33" s="70">
        <v>21</v>
      </c>
      <c r="J33" s="74">
        <v>74340</v>
      </c>
      <c r="K33" s="74">
        <v>111600</v>
      </c>
    </row>
    <row r="34" spans="1:11" ht="15.75" customHeight="1" thickBot="1" x14ac:dyDescent="0.3">
      <c r="A34" s="53">
        <f>SUM(A32:A33)</f>
        <v>2</v>
      </c>
      <c r="B34" s="360" t="s">
        <v>10</v>
      </c>
      <c r="C34" s="361"/>
      <c r="D34" s="361"/>
      <c r="E34" s="362"/>
      <c r="F34" s="77">
        <f>SUM(F32:F33)</f>
        <v>48</v>
      </c>
      <c r="G34" s="76"/>
      <c r="H34" s="77">
        <f>SUM(H32:H33)</f>
        <v>15</v>
      </c>
      <c r="I34" s="77">
        <f>SUM(I32:I33)</f>
        <v>47</v>
      </c>
      <c r="J34" s="81">
        <f>SUM(J32:J33)</f>
        <v>117528</v>
      </c>
      <c r="K34" s="81">
        <f>SUM(K32:K33)</f>
        <v>196100</v>
      </c>
    </row>
    <row r="35" spans="1:11" ht="15.75" customHeight="1" thickBot="1" x14ac:dyDescent="0.3">
      <c r="A35" s="355" t="s">
        <v>9</v>
      </c>
      <c r="B35" s="356"/>
      <c r="C35" s="356"/>
      <c r="D35" s="356"/>
      <c r="E35" s="356"/>
      <c r="F35" s="356"/>
      <c r="G35" s="356"/>
      <c r="H35" s="39"/>
      <c r="I35" s="27"/>
      <c r="J35" s="81" t="s">
        <v>12</v>
      </c>
      <c r="K35" s="81">
        <f>+K34*1.1</f>
        <v>215710.00000000003</v>
      </c>
    </row>
    <row r="36" spans="1:11" ht="15.75" customHeight="1" thickBot="1" x14ac:dyDescent="0.3">
      <c r="A36" s="357" t="s">
        <v>29</v>
      </c>
      <c r="B36" s="358"/>
      <c r="C36" s="358"/>
      <c r="D36" s="358"/>
      <c r="E36" s="358"/>
      <c r="F36" s="358"/>
      <c r="G36" s="358"/>
      <c r="H36" s="28"/>
      <c r="I36" s="28"/>
      <c r="J36" s="402">
        <f>+K35+J34</f>
        <v>333238</v>
      </c>
      <c r="K36" s="356"/>
    </row>
    <row r="38" spans="1:11" ht="15.75" customHeight="1" thickBot="1" x14ac:dyDescent="0.3">
      <c r="A38" s="359" t="s">
        <v>98</v>
      </c>
      <c r="B38" s="390"/>
      <c r="C38" s="390"/>
      <c r="D38" s="8"/>
      <c r="E38" s="8"/>
      <c r="F38" s="8"/>
      <c r="G38" s="8"/>
      <c r="H38" s="29"/>
      <c r="I38" s="29"/>
      <c r="J38" s="30"/>
      <c r="K38" s="31"/>
    </row>
    <row r="39" spans="1:11" ht="15.75" customHeight="1" thickBot="1" x14ac:dyDescent="0.3">
      <c r="A39" s="367" t="s">
        <v>0</v>
      </c>
      <c r="B39" s="381" t="s">
        <v>47</v>
      </c>
      <c r="C39" s="382"/>
      <c r="D39" s="383" t="s">
        <v>1</v>
      </c>
      <c r="E39" s="383" t="s">
        <v>17</v>
      </c>
      <c r="F39" s="383" t="s">
        <v>26</v>
      </c>
      <c r="G39" s="367" t="s">
        <v>2</v>
      </c>
      <c r="H39" s="370" t="s">
        <v>6</v>
      </c>
      <c r="I39" s="371"/>
      <c r="J39" s="372" t="s">
        <v>20</v>
      </c>
      <c r="K39" s="372" t="s">
        <v>21</v>
      </c>
    </row>
    <row r="40" spans="1:11" ht="15" customHeight="1" x14ac:dyDescent="0.25">
      <c r="A40" s="380"/>
      <c r="B40" s="367" t="s">
        <v>3</v>
      </c>
      <c r="C40" s="367" t="s">
        <v>4</v>
      </c>
      <c r="D40" s="384"/>
      <c r="E40" s="384"/>
      <c r="F40" s="384"/>
      <c r="G40" s="368"/>
      <c r="H40" s="378" t="s">
        <v>5</v>
      </c>
      <c r="I40" s="378" t="s">
        <v>86</v>
      </c>
      <c r="J40" s="373"/>
      <c r="K40" s="375"/>
    </row>
    <row r="41" spans="1:11" ht="18.75" customHeight="1" thickBot="1" x14ac:dyDescent="0.3">
      <c r="A41" s="377"/>
      <c r="B41" s="377"/>
      <c r="C41" s="377"/>
      <c r="D41" s="385"/>
      <c r="E41" s="385"/>
      <c r="F41" s="385"/>
      <c r="G41" s="369"/>
      <c r="H41" s="376"/>
      <c r="I41" s="379"/>
      <c r="J41" s="374"/>
      <c r="K41" s="376"/>
    </row>
    <row r="42" spans="1:11" ht="59.25" customHeight="1" thickBot="1" x14ac:dyDescent="0.3">
      <c r="A42" s="92">
        <v>1</v>
      </c>
      <c r="B42" s="82" t="s">
        <v>82</v>
      </c>
      <c r="C42" s="59" t="s">
        <v>90</v>
      </c>
      <c r="D42" s="82" t="s">
        <v>94</v>
      </c>
      <c r="E42" s="45" t="s">
        <v>99</v>
      </c>
      <c r="F42" s="44">
        <v>24</v>
      </c>
      <c r="G42" s="94" t="s">
        <v>45</v>
      </c>
      <c r="H42" s="93">
        <v>13</v>
      </c>
      <c r="I42" s="93">
        <v>17</v>
      </c>
      <c r="J42" s="74">
        <v>105513</v>
      </c>
      <c r="K42" s="74">
        <v>111600</v>
      </c>
    </row>
    <row r="43" spans="1:11" ht="72" thickBot="1" x14ac:dyDescent="0.3">
      <c r="A43" s="44">
        <v>1</v>
      </c>
      <c r="B43" s="82" t="s">
        <v>95</v>
      </c>
      <c r="C43" s="59" t="s">
        <v>67</v>
      </c>
      <c r="D43" s="82" t="s">
        <v>94</v>
      </c>
      <c r="E43" s="71" t="s">
        <v>93</v>
      </c>
      <c r="F43" s="70">
        <v>24</v>
      </c>
      <c r="G43" s="70" t="s">
        <v>92</v>
      </c>
      <c r="H43" s="70">
        <v>1</v>
      </c>
      <c r="I43" s="70">
        <v>30</v>
      </c>
      <c r="J43" s="74">
        <v>82255</v>
      </c>
      <c r="K43" s="74">
        <v>93000</v>
      </c>
    </row>
    <row r="44" spans="1:11" ht="15.75" thickBot="1" x14ac:dyDescent="0.3">
      <c r="A44" s="53">
        <f>+A43+A42</f>
        <v>2</v>
      </c>
      <c r="B44" s="360" t="s">
        <v>10</v>
      </c>
      <c r="C44" s="361"/>
      <c r="D44" s="361"/>
      <c r="E44" s="362"/>
      <c r="F44" s="85">
        <f>SUM(F43:F43)</f>
        <v>24</v>
      </c>
      <c r="G44" s="84"/>
      <c r="H44" s="85">
        <f>+H42+H43</f>
        <v>14</v>
      </c>
      <c r="I44" s="85">
        <f>+I42+I43</f>
        <v>47</v>
      </c>
      <c r="J44" s="91">
        <f>+J43+J42</f>
        <v>187768</v>
      </c>
      <c r="K44" s="91">
        <f>+K43+K42</f>
        <v>204600</v>
      </c>
    </row>
    <row r="45" spans="1:11" ht="15.75" thickBot="1" x14ac:dyDescent="0.3">
      <c r="A45" s="355" t="s">
        <v>9</v>
      </c>
      <c r="B45" s="356"/>
      <c r="C45" s="356"/>
      <c r="D45" s="356"/>
      <c r="E45" s="356"/>
      <c r="F45" s="356"/>
      <c r="G45" s="356"/>
      <c r="H45" s="39"/>
      <c r="I45" s="27"/>
      <c r="J45" s="91" t="s">
        <v>12</v>
      </c>
      <c r="K45" s="91">
        <f>+K44*1.1</f>
        <v>225060.00000000003</v>
      </c>
    </row>
    <row r="46" spans="1:11" ht="15.75" thickBot="1" x14ac:dyDescent="0.3">
      <c r="A46" s="357" t="s">
        <v>29</v>
      </c>
      <c r="B46" s="358"/>
      <c r="C46" s="358"/>
      <c r="D46" s="358"/>
      <c r="E46" s="358"/>
      <c r="F46" s="358"/>
      <c r="G46" s="358"/>
      <c r="H46" s="28"/>
      <c r="I46" s="28"/>
      <c r="J46" s="402">
        <f>+K45+J44</f>
        <v>412828</v>
      </c>
      <c r="K46" s="356"/>
    </row>
    <row r="50" spans="1:10" x14ac:dyDescent="0.25">
      <c r="B50" s="366" t="s">
        <v>22</v>
      </c>
      <c r="C50" s="366"/>
      <c r="D50" s="366"/>
      <c r="E50" s="366"/>
      <c r="F50" s="75"/>
      <c r="G50" s="75"/>
    </row>
    <row r="52" spans="1:10" x14ac:dyDescent="0.25">
      <c r="A52" s="363" t="s">
        <v>58</v>
      </c>
      <c r="B52" s="363"/>
      <c r="C52" s="80">
        <v>8</v>
      </c>
    </row>
    <row r="53" spans="1:10" x14ac:dyDescent="0.25">
      <c r="A53" s="363" t="s">
        <v>88</v>
      </c>
      <c r="B53" s="363"/>
      <c r="C53" s="80">
        <f>+F13+F23+F34+F44</f>
        <v>184</v>
      </c>
      <c r="D53" s="87"/>
      <c r="E53" s="87"/>
      <c r="F53" s="87"/>
      <c r="G53" s="87"/>
      <c r="H53" s="69"/>
    </row>
    <row r="54" spans="1:10" ht="15" customHeight="1" x14ac:dyDescent="0.25">
      <c r="A54" s="363" t="s">
        <v>8</v>
      </c>
      <c r="B54" s="363"/>
      <c r="C54" s="80">
        <f>+H44+H34+H23+H13</f>
        <v>124</v>
      </c>
      <c r="E54" s="359" t="s">
        <v>31</v>
      </c>
      <c r="F54" s="359"/>
      <c r="G54" s="359"/>
      <c r="H54" s="399">
        <f>+J44+J34+J23+J13</f>
        <v>624844.07000000007</v>
      </c>
      <c r="I54" s="399"/>
      <c r="J54" s="166">
        <f>H54/H57</f>
        <v>0.38749201125406302</v>
      </c>
    </row>
    <row r="55" spans="1:10" x14ac:dyDescent="0.25">
      <c r="A55" s="393" t="s">
        <v>87</v>
      </c>
      <c r="B55" s="393"/>
      <c r="C55" s="354">
        <f>+I44+I34+I23+I13</f>
        <v>139</v>
      </c>
      <c r="E55" s="89" t="s">
        <v>32</v>
      </c>
      <c r="F55" s="15"/>
      <c r="G55" s="4"/>
      <c r="H55" s="399">
        <f>+K45+K35+K24+K14</f>
        <v>987690</v>
      </c>
      <c r="I55" s="399"/>
      <c r="J55" s="166">
        <f>H55/H57</f>
        <v>0.61250798874593704</v>
      </c>
    </row>
    <row r="56" spans="1:10" x14ac:dyDescent="0.25">
      <c r="A56" s="393"/>
      <c r="B56" s="393"/>
      <c r="C56" s="354"/>
      <c r="G56" s="3"/>
      <c r="H56" s="36"/>
    </row>
    <row r="57" spans="1:10" x14ac:dyDescent="0.25">
      <c r="A57" s="363" t="s">
        <v>76</v>
      </c>
      <c r="B57" s="363"/>
      <c r="C57" s="90">
        <f>+C54+C55</f>
        <v>263</v>
      </c>
      <c r="E57" s="354" t="s">
        <v>96</v>
      </c>
      <c r="F57" s="354"/>
      <c r="G57" s="354"/>
      <c r="H57" s="399">
        <f>+H54+H55</f>
        <v>1612534.07</v>
      </c>
      <c r="I57" s="400"/>
      <c r="J57" s="58" t="s">
        <v>12</v>
      </c>
    </row>
    <row r="58" spans="1:10" x14ac:dyDescent="0.25">
      <c r="A58" s="86"/>
      <c r="B58" s="86"/>
      <c r="C58" s="90"/>
      <c r="E58" s="83"/>
      <c r="F58" s="83"/>
      <c r="G58" s="83"/>
      <c r="H58" s="88"/>
      <c r="I58" s="89"/>
    </row>
    <row r="59" spans="1:10" x14ac:dyDescent="0.25">
      <c r="A59" s="86"/>
      <c r="B59" s="86"/>
      <c r="C59" s="90"/>
      <c r="E59" s="83"/>
      <c r="F59" s="83"/>
      <c r="G59" s="83"/>
      <c r="H59" s="88"/>
      <c r="I59" s="89"/>
    </row>
    <row r="60" spans="1:10" x14ac:dyDescent="0.25">
      <c r="A60" s="86"/>
      <c r="B60" s="86"/>
      <c r="C60" s="90"/>
      <c r="E60" s="83"/>
      <c r="F60" s="83"/>
      <c r="G60" s="83"/>
      <c r="H60" s="88"/>
      <c r="I60" s="89"/>
    </row>
    <row r="61" spans="1:10" ht="15.75" thickBot="1" x14ac:dyDescent="0.3">
      <c r="F61" s="16"/>
      <c r="G61" s="3"/>
      <c r="H61" s="36"/>
    </row>
    <row r="62" spans="1:10" ht="15.75" thickBot="1" x14ac:dyDescent="0.3">
      <c r="C62" s="403" t="s">
        <v>97</v>
      </c>
      <c r="D62" s="404"/>
      <c r="E62" s="405"/>
      <c r="H62" s="36"/>
    </row>
    <row r="64" spans="1:10" x14ac:dyDescent="0.25">
      <c r="B64" s="5" t="s">
        <v>42</v>
      </c>
      <c r="C64" s="86">
        <f>+C52</f>
        <v>8</v>
      </c>
      <c r="D64" s="5" t="s">
        <v>18</v>
      </c>
      <c r="E64" s="5">
        <f>+C54</f>
        <v>124</v>
      </c>
    </row>
    <row r="65" spans="2:5" x14ac:dyDescent="0.25">
      <c r="B65" s="5"/>
      <c r="C65" s="9"/>
      <c r="D65" s="5" t="s">
        <v>27</v>
      </c>
      <c r="E65" s="5">
        <f>+C55</f>
        <v>139</v>
      </c>
    </row>
    <row r="66" spans="2:5" x14ac:dyDescent="0.25">
      <c r="B66" s="5"/>
      <c r="C66" s="9"/>
      <c r="D66" s="5"/>
      <c r="E66" s="3"/>
    </row>
  </sheetData>
  <mergeCells count="89">
    <mergeCell ref="A1:K1"/>
    <mergeCell ref="A2:K2"/>
    <mergeCell ref="A3:K3"/>
    <mergeCell ref="A5:I5"/>
    <mergeCell ref="A7:C7"/>
    <mergeCell ref="A25:G25"/>
    <mergeCell ref="J25:K25"/>
    <mergeCell ref="F18:F20"/>
    <mergeCell ref="G18:G20"/>
    <mergeCell ref="H18:I18"/>
    <mergeCell ref="J18:J20"/>
    <mergeCell ref="K18:K20"/>
    <mergeCell ref="H19:H20"/>
    <mergeCell ref="I19:I20"/>
    <mergeCell ref="B9:B10"/>
    <mergeCell ref="C9:C10"/>
    <mergeCell ref="H9:H10"/>
    <mergeCell ref="I9:I10"/>
    <mergeCell ref="A8:A10"/>
    <mergeCell ref="B8:C8"/>
    <mergeCell ref="D8:D10"/>
    <mergeCell ref="E8:E10"/>
    <mergeCell ref="F8:F10"/>
    <mergeCell ref="J15:K15"/>
    <mergeCell ref="G8:G10"/>
    <mergeCell ref="H8:I8"/>
    <mergeCell ref="J8:J10"/>
    <mergeCell ref="K8:K10"/>
    <mergeCell ref="A53:B53"/>
    <mergeCell ref="A54:B54"/>
    <mergeCell ref="A57:B57"/>
    <mergeCell ref="E54:G54"/>
    <mergeCell ref="B13:E13"/>
    <mergeCell ref="A14:G14"/>
    <mergeCell ref="A15:G15"/>
    <mergeCell ref="A17:C17"/>
    <mergeCell ref="A18:A20"/>
    <mergeCell ref="B18:C18"/>
    <mergeCell ref="D18:D20"/>
    <mergeCell ref="E18:E20"/>
    <mergeCell ref="B19:B20"/>
    <mergeCell ref="C19:C20"/>
    <mergeCell ref="B23:E23"/>
    <mergeCell ref="A24:G24"/>
    <mergeCell ref="A28:C28"/>
    <mergeCell ref="A29:A31"/>
    <mergeCell ref="B29:C29"/>
    <mergeCell ref="D29:D31"/>
    <mergeCell ref="E29:E31"/>
    <mergeCell ref="B30:B31"/>
    <mergeCell ref="C30:C31"/>
    <mergeCell ref="F29:F31"/>
    <mergeCell ref="G29:G31"/>
    <mergeCell ref="H29:I29"/>
    <mergeCell ref="J29:J31"/>
    <mergeCell ref="K29:K31"/>
    <mergeCell ref="H30:H31"/>
    <mergeCell ref="I30:I31"/>
    <mergeCell ref="B34:E34"/>
    <mergeCell ref="A35:G35"/>
    <mergeCell ref="A36:G36"/>
    <mergeCell ref="J36:K36"/>
    <mergeCell ref="A55:B56"/>
    <mergeCell ref="B50:E50"/>
    <mergeCell ref="A38:C38"/>
    <mergeCell ref="A39:A41"/>
    <mergeCell ref="B39:C39"/>
    <mergeCell ref="D39:D41"/>
    <mergeCell ref="E39:E41"/>
    <mergeCell ref="F39:F41"/>
    <mergeCell ref="G39:G41"/>
    <mergeCell ref="H39:I39"/>
    <mergeCell ref="J39:J41"/>
    <mergeCell ref="A52:B52"/>
    <mergeCell ref="B44:E44"/>
    <mergeCell ref="A45:G45"/>
    <mergeCell ref="A46:G46"/>
    <mergeCell ref="J46:K46"/>
    <mergeCell ref="K39:K41"/>
    <mergeCell ref="B40:B41"/>
    <mergeCell ref="C40:C41"/>
    <mergeCell ref="H40:H41"/>
    <mergeCell ref="I40:I41"/>
    <mergeCell ref="C62:E62"/>
    <mergeCell ref="H54:I54"/>
    <mergeCell ref="C55:C56"/>
    <mergeCell ref="H55:I55"/>
    <mergeCell ref="H57:I57"/>
    <mergeCell ref="E57:G57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9C90-304D-4759-8DB0-5F594D65339B}">
  <dimension ref="A1:K80"/>
  <sheetViews>
    <sheetView topLeftCell="A55" zoomScaleNormal="100" workbookViewId="0">
      <selection activeCell="A59" sqref="A59:K66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5" customHeight="1" x14ac:dyDescent="0.25">
      <c r="A1" s="391" t="s">
        <v>11</v>
      </c>
      <c r="B1" s="391"/>
      <c r="C1" s="391"/>
      <c r="D1" s="391"/>
      <c r="E1" s="391"/>
      <c r="F1" s="391"/>
      <c r="G1" s="391"/>
      <c r="H1" s="391"/>
      <c r="I1" s="391"/>
    </row>
    <row r="2" spans="1:11" ht="15" customHeight="1" x14ac:dyDescent="0.25">
      <c r="A2" s="391" t="s">
        <v>59</v>
      </c>
      <c r="B2" s="391"/>
      <c r="C2" s="391"/>
      <c r="D2" s="391"/>
      <c r="E2" s="391"/>
      <c r="F2" s="391"/>
      <c r="G2" s="391"/>
      <c r="H2" s="391"/>
      <c r="I2" s="391"/>
    </row>
    <row r="3" spans="1:11" ht="15.75" customHeight="1" x14ac:dyDescent="0.25"/>
    <row r="4" spans="1:11" ht="16.5" x14ac:dyDescent="0.25">
      <c r="A4" s="392" t="s">
        <v>36</v>
      </c>
      <c r="B4" s="392"/>
      <c r="C4" s="392"/>
      <c r="D4" s="392"/>
      <c r="E4" s="392"/>
      <c r="F4" s="392"/>
      <c r="G4" s="392"/>
      <c r="H4" s="392"/>
      <c r="I4" s="392"/>
    </row>
    <row r="5" spans="1:11" ht="16.5" x14ac:dyDescent="0.25">
      <c r="A5" s="133"/>
      <c r="B5" s="133"/>
      <c r="C5" s="133"/>
      <c r="D5" s="133"/>
      <c r="E5" s="133"/>
      <c r="F5" s="133"/>
      <c r="G5" s="133"/>
      <c r="H5" s="133"/>
      <c r="I5" s="133"/>
    </row>
    <row r="6" spans="1:11" x14ac:dyDescent="0.25">
      <c r="A6" s="98"/>
      <c r="B6" s="98"/>
      <c r="C6" s="98"/>
      <c r="D6" s="98"/>
      <c r="E6" s="98"/>
      <c r="F6" s="98"/>
      <c r="G6" s="98"/>
      <c r="H6" s="98"/>
      <c r="I6" s="98"/>
    </row>
    <row r="7" spans="1:11" x14ac:dyDescent="0.25">
      <c r="A7" s="393" t="s">
        <v>19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</row>
    <row r="8" spans="1:11" ht="15.75" thickBot="1" x14ac:dyDescent="0.3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5.75" customHeight="1" thickBot="1" x14ac:dyDescent="0.3">
      <c r="A9" s="367" t="s">
        <v>0</v>
      </c>
      <c r="B9" s="381" t="s">
        <v>47</v>
      </c>
      <c r="C9" s="382"/>
      <c r="D9" s="383" t="s">
        <v>1</v>
      </c>
      <c r="E9" s="383" t="s">
        <v>17</v>
      </c>
      <c r="F9" s="383" t="s">
        <v>26</v>
      </c>
      <c r="G9" s="367" t="s">
        <v>2</v>
      </c>
      <c r="H9" s="370" t="s">
        <v>6</v>
      </c>
      <c r="I9" s="371"/>
      <c r="J9" s="372" t="s">
        <v>20</v>
      </c>
      <c r="K9" s="372" t="s">
        <v>21</v>
      </c>
    </row>
    <row r="10" spans="1:11" ht="15" customHeight="1" x14ac:dyDescent="0.25">
      <c r="A10" s="380"/>
      <c r="B10" s="367" t="s">
        <v>3</v>
      </c>
      <c r="C10" s="367" t="s">
        <v>4</v>
      </c>
      <c r="D10" s="384"/>
      <c r="E10" s="384"/>
      <c r="F10" s="384"/>
      <c r="G10" s="368"/>
      <c r="H10" s="378" t="s">
        <v>5</v>
      </c>
      <c r="I10" s="378" t="s">
        <v>86</v>
      </c>
      <c r="J10" s="373"/>
      <c r="K10" s="375"/>
    </row>
    <row r="11" spans="1:11" ht="22.5" customHeight="1" thickBot="1" x14ac:dyDescent="0.3">
      <c r="A11" s="377"/>
      <c r="B11" s="377"/>
      <c r="C11" s="377"/>
      <c r="D11" s="385"/>
      <c r="E11" s="385"/>
      <c r="F11" s="385"/>
      <c r="G11" s="369"/>
      <c r="H11" s="376"/>
      <c r="I11" s="379"/>
      <c r="J11" s="374"/>
      <c r="K11" s="376"/>
    </row>
    <row r="12" spans="1:11" ht="64.5" customHeight="1" thickBot="1" x14ac:dyDescent="0.3">
      <c r="A12" s="13">
        <v>1</v>
      </c>
      <c r="B12" s="44" t="s">
        <v>82</v>
      </c>
      <c r="C12" s="59" t="s">
        <v>90</v>
      </c>
      <c r="D12" s="55" t="s">
        <v>38</v>
      </c>
      <c r="E12" s="55" t="s">
        <v>101</v>
      </c>
      <c r="F12" s="26">
        <v>28</v>
      </c>
      <c r="G12" s="55" t="s">
        <v>102</v>
      </c>
      <c r="H12" s="26">
        <v>13</v>
      </c>
      <c r="I12" s="26">
        <v>17</v>
      </c>
      <c r="J12" s="48">
        <v>89120</v>
      </c>
      <c r="K12" s="48">
        <v>67600</v>
      </c>
    </row>
    <row r="13" spans="1:11" ht="64.5" customHeight="1" thickBot="1" x14ac:dyDescent="0.3">
      <c r="A13" s="55">
        <v>1</v>
      </c>
      <c r="B13" s="44" t="s">
        <v>82</v>
      </c>
      <c r="C13" s="59" t="s">
        <v>90</v>
      </c>
      <c r="D13" s="55" t="s">
        <v>38</v>
      </c>
      <c r="E13" s="55" t="s">
        <v>103</v>
      </c>
      <c r="F13" s="55">
        <v>28</v>
      </c>
      <c r="G13" s="55" t="s">
        <v>104</v>
      </c>
      <c r="H13" s="26">
        <v>12</v>
      </c>
      <c r="I13" s="26">
        <v>20</v>
      </c>
      <c r="J13" s="48">
        <v>84958.8</v>
      </c>
      <c r="K13" s="48">
        <v>67600</v>
      </c>
    </row>
    <row r="14" spans="1:11" ht="72" thickBot="1" x14ac:dyDescent="0.3">
      <c r="A14" s="59">
        <v>1</v>
      </c>
      <c r="B14" s="70" t="s">
        <v>106</v>
      </c>
      <c r="C14" s="59" t="s">
        <v>105</v>
      </c>
      <c r="D14" s="59" t="s">
        <v>38</v>
      </c>
      <c r="E14" s="59" t="s">
        <v>108</v>
      </c>
      <c r="F14" s="59">
        <v>32</v>
      </c>
      <c r="G14" s="59" t="s">
        <v>229</v>
      </c>
      <c r="H14" s="108">
        <v>2</v>
      </c>
      <c r="I14" s="108">
        <v>54</v>
      </c>
      <c r="J14" s="109">
        <v>83300</v>
      </c>
      <c r="K14" s="109">
        <v>54300</v>
      </c>
    </row>
    <row r="15" spans="1:11" ht="72" thickBot="1" x14ac:dyDescent="0.3">
      <c r="A15" s="128">
        <v>1</v>
      </c>
      <c r="B15" s="129" t="s">
        <v>131</v>
      </c>
      <c r="C15" s="59" t="s">
        <v>54</v>
      </c>
      <c r="D15" s="59" t="s">
        <v>38</v>
      </c>
      <c r="E15" s="59" t="s">
        <v>130</v>
      </c>
      <c r="F15" s="59">
        <v>27</v>
      </c>
      <c r="G15" s="130" t="s">
        <v>132</v>
      </c>
      <c r="H15" s="108">
        <v>6</v>
      </c>
      <c r="I15" s="108">
        <v>26</v>
      </c>
      <c r="J15" s="109">
        <v>47908</v>
      </c>
      <c r="K15" s="132">
        <v>126300</v>
      </c>
    </row>
    <row r="16" spans="1:11" ht="15.75" thickBot="1" x14ac:dyDescent="0.3">
      <c r="A16" s="52">
        <f>SUM(A12:A15)</f>
        <v>4</v>
      </c>
      <c r="B16" s="360" t="s">
        <v>10</v>
      </c>
      <c r="C16" s="361"/>
      <c r="D16" s="361"/>
      <c r="E16" s="362"/>
      <c r="F16" s="96">
        <f>SUM(F12:F15)</f>
        <v>115</v>
      </c>
      <c r="G16" s="97"/>
      <c r="H16" s="125">
        <f>SUM(H12:H15)</f>
        <v>33</v>
      </c>
      <c r="I16" s="125">
        <f>SUM(I12:I15)</f>
        <v>117</v>
      </c>
      <c r="J16" s="99">
        <f>SUM(J12:J15)</f>
        <v>305286.8</v>
      </c>
      <c r="K16" s="126">
        <f>SUM(K12:K15)</f>
        <v>315800</v>
      </c>
    </row>
    <row r="17" spans="1:11" ht="15.75" thickBot="1" x14ac:dyDescent="0.3">
      <c r="A17" s="386" t="s">
        <v>9</v>
      </c>
      <c r="B17" s="387"/>
      <c r="C17" s="387"/>
      <c r="D17" s="387"/>
      <c r="E17" s="387"/>
      <c r="F17" s="387"/>
      <c r="G17" s="365"/>
      <c r="H17" s="39"/>
      <c r="I17" s="39"/>
      <c r="J17" s="99" t="s">
        <v>12</v>
      </c>
      <c r="K17" s="41">
        <f>+K16*1.1</f>
        <v>347380</v>
      </c>
    </row>
    <row r="18" spans="1:11" ht="15.75" thickBot="1" x14ac:dyDescent="0.3">
      <c r="A18" s="360" t="s">
        <v>29</v>
      </c>
      <c r="B18" s="388"/>
      <c r="C18" s="388"/>
      <c r="D18" s="388"/>
      <c r="E18" s="388"/>
      <c r="F18" s="388"/>
      <c r="G18" s="389"/>
      <c r="H18" s="42"/>
      <c r="I18" s="42"/>
      <c r="J18" s="364">
        <f>+K17+J16</f>
        <v>652666.80000000005</v>
      </c>
      <c r="K18" s="365"/>
    </row>
    <row r="19" spans="1:11" x14ac:dyDescent="0.25">
      <c r="A19" s="112"/>
      <c r="B19" s="113"/>
      <c r="C19" s="113"/>
      <c r="D19" s="113"/>
      <c r="E19" s="113"/>
      <c r="F19" s="113"/>
      <c r="G19" s="113"/>
      <c r="H19" s="117"/>
      <c r="I19" s="117"/>
      <c r="J19" s="115"/>
      <c r="K19" s="116"/>
    </row>
    <row r="21" spans="1:11" ht="15.75" thickBot="1" x14ac:dyDescent="0.3">
      <c r="A21" s="359" t="s">
        <v>66</v>
      </c>
      <c r="B21" s="390"/>
      <c r="C21" s="390"/>
      <c r="D21" s="8"/>
      <c r="E21" s="8"/>
      <c r="F21" s="8"/>
      <c r="G21" s="8"/>
      <c r="H21" s="29"/>
      <c r="I21" s="29"/>
      <c r="J21" s="30"/>
      <c r="K21" s="31"/>
    </row>
    <row r="22" spans="1:11" ht="15.75" thickBot="1" x14ac:dyDescent="0.3">
      <c r="A22" s="367" t="s">
        <v>0</v>
      </c>
      <c r="B22" s="381" t="s">
        <v>47</v>
      </c>
      <c r="C22" s="382"/>
      <c r="D22" s="383" t="s">
        <v>1</v>
      </c>
      <c r="E22" s="383" t="s">
        <v>17</v>
      </c>
      <c r="F22" s="383" t="s">
        <v>26</v>
      </c>
      <c r="G22" s="367" t="s">
        <v>2</v>
      </c>
      <c r="H22" s="370" t="s">
        <v>6</v>
      </c>
      <c r="I22" s="371"/>
      <c r="J22" s="372" t="s">
        <v>20</v>
      </c>
      <c r="K22" s="372" t="s">
        <v>21</v>
      </c>
    </row>
    <row r="23" spans="1:11" x14ac:dyDescent="0.25">
      <c r="A23" s="380"/>
      <c r="B23" s="367" t="s">
        <v>3</v>
      </c>
      <c r="C23" s="367" t="s">
        <v>4</v>
      </c>
      <c r="D23" s="384"/>
      <c r="E23" s="384"/>
      <c r="F23" s="384"/>
      <c r="G23" s="368"/>
      <c r="H23" s="378" t="s">
        <v>5</v>
      </c>
      <c r="I23" s="378" t="s">
        <v>86</v>
      </c>
      <c r="J23" s="373"/>
      <c r="K23" s="375"/>
    </row>
    <row r="24" spans="1:11" ht="23.25" customHeight="1" thickBot="1" x14ac:dyDescent="0.3">
      <c r="A24" s="377"/>
      <c r="B24" s="377"/>
      <c r="C24" s="377"/>
      <c r="D24" s="385"/>
      <c r="E24" s="385"/>
      <c r="F24" s="385"/>
      <c r="G24" s="369"/>
      <c r="H24" s="376"/>
      <c r="I24" s="379"/>
      <c r="J24" s="374"/>
      <c r="K24" s="376"/>
    </row>
    <row r="25" spans="1:11" ht="93" customHeight="1" thickBot="1" x14ac:dyDescent="0.3">
      <c r="A25" s="44">
        <v>1</v>
      </c>
      <c r="B25" s="70" t="s">
        <v>107</v>
      </c>
      <c r="C25" s="59" t="s">
        <v>122</v>
      </c>
      <c r="D25" s="70" t="s">
        <v>69</v>
      </c>
      <c r="E25" s="71" t="s">
        <v>109</v>
      </c>
      <c r="F25" s="70">
        <v>24</v>
      </c>
      <c r="G25" s="70" t="s">
        <v>41</v>
      </c>
      <c r="H25" s="70">
        <v>31</v>
      </c>
      <c r="I25" s="70">
        <v>0</v>
      </c>
      <c r="J25" s="74">
        <v>55935</v>
      </c>
      <c r="K25" s="74">
        <v>114100</v>
      </c>
    </row>
    <row r="26" spans="1:11" ht="15.75" thickBot="1" x14ac:dyDescent="0.3">
      <c r="A26" s="53">
        <f>SUM(A25:A25)</f>
        <v>1</v>
      </c>
      <c r="B26" s="360" t="s">
        <v>10</v>
      </c>
      <c r="C26" s="361"/>
      <c r="D26" s="361"/>
      <c r="E26" s="362"/>
      <c r="F26" s="103">
        <f>SUM(F25:F25)</f>
        <v>24</v>
      </c>
      <c r="G26" s="102"/>
      <c r="H26" s="103">
        <f>SUM(H25:H25)</f>
        <v>31</v>
      </c>
      <c r="I26" s="103">
        <f>SUM(I25:I25)</f>
        <v>0</v>
      </c>
      <c r="J26" s="104">
        <f>SUM(J25:J25)</f>
        <v>55935</v>
      </c>
      <c r="K26" s="104">
        <f>SUM(K25:K25)</f>
        <v>114100</v>
      </c>
    </row>
    <row r="27" spans="1:11" ht="15.75" thickBot="1" x14ac:dyDescent="0.3">
      <c r="A27" s="355" t="s">
        <v>9</v>
      </c>
      <c r="B27" s="356"/>
      <c r="C27" s="356"/>
      <c r="D27" s="356"/>
      <c r="E27" s="356"/>
      <c r="F27" s="356"/>
      <c r="G27" s="356"/>
      <c r="H27" s="39"/>
      <c r="I27" s="27"/>
      <c r="J27" s="104" t="s">
        <v>12</v>
      </c>
      <c r="K27" s="104">
        <f>+K26*1.1</f>
        <v>125510.00000000001</v>
      </c>
    </row>
    <row r="28" spans="1:11" ht="15.75" thickBot="1" x14ac:dyDescent="0.3">
      <c r="A28" s="357" t="s">
        <v>29</v>
      </c>
      <c r="B28" s="358"/>
      <c r="C28" s="358"/>
      <c r="D28" s="358"/>
      <c r="E28" s="358"/>
      <c r="F28" s="358"/>
      <c r="G28" s="358"/>
      <c r="H28" s="28"/>
      <c r="I28" s="28"/>
      <c r="J28" s="402">
        <f>+K27+J26</f>
        <v>181445</v>
      </c>
      <c r="K28" s="356"/>
    </row>
    <row r="29" spans="1:11" x14ac:dyDescent="0.25">
      <c r="A29" s="112"/>
      <c r="B29" s="113"/>
      <c r="C29" s="113"/>
      <c r="D29" s="113"/>
      <c r="E29" s="113"/>
      <c r="F29" s="113"/>
      <c r="G29" s="113"/>
      <c r="H29" s="114"/>
      <c r="I29" s="114"/>
      <c r="J29" s="115"/>
      <c r="K29" s="116"/>
    </row>
    <row r="30" spans="1:11" ht="15.75" thickBot="1" x14ac:dyDescent="0.3">
      <c r="A30" s="359" t="s">
        <v>60</v>
      </c>
      <c r="B30" s="390"/>
      <c r="C30" s="390"/>
      <c r="D30" s="8"/>
      <c r="E30" s="8"/>
      <c r="F30" s="8"/>
      <c r="G30" s="8"/>
      <c r="H30" s="29"/>
      <c r="I30" s="29"/>
      <c r="J30" s="30"/>
      <c r="K30" s="31"/>
    </row>
    <row r="31" spans="1:11" ht="15.75" thickBot="1" x14ac:dyDescent="0.3">
      <c r="A31" s="367" t="s">
        <v>0</v>
      </c>
      <c r="B31" s="381" t="s">
        <v>47</v>
      </c>
      <c r="C31" s="382"/>
      <c r="D31" s="383" t="s">
        <v>1</v>
      </c>
      <c r="E31" s="383" t="s">
        <v>17</v>
      </c>
      <c r="F31" s="383" t="s">
        <v>26</v>
      </c>
      <c r="G31" s="367" t="s">
        <v>2</v>
      </c>
      <c r="H31" s="370" t="s">
        <v>6</v>
      </c>
      <c r="I31" s="371"/>
      <c r="J31" s="372" t="s">
        <v>20</v>
      </c>
      <c r="K31" s="372" t="s">
        <v>21</v>
      </c>
    </row>
    <row r="32" spans="1:11" x14ac:dyDescent="0.25">
      <c r="A32" s="380"/>
      <c r="B32" s="367" t="s">
        <v>3</v>
      </c>
      <c r="C32" s="367" t="s">
        <v>4</v>
      </c>
      <c r="D32" s="384"/>
      <c r="E32" s="384"/>
      <c r="F32" s="384"/>
      <c r="G32" s="368"/>
      <c r="H32" s="378" t="s">
        <v>5</v>
      </c>
      <c r="I32" s="378" t="s">
        <v>86</v>
      </c>
      <c r="J32" s="373"/>
      <c r="K32" s="375"/>
    </row>
    <row r="33" spans="1:11" ht="20.25" customHeight="1" thickBot="1" x14ac:dyDescent="0.3">
      <c r="A33" s="377"/>
      <c r="B33" s="377"/>
      <c r="C33" s="377"/>
      <c r="D33" s="385"/>
      <c r="E33" s="385"/>
      <c r="F33" s="385"/>
      <c r="G33" s="369"/>
      <c r="H33" s="376"/>
      <c r="I33" s="379"/>
      <c r="J33" s="374"/>
      <c r="K33" s="376"/>
    </row>
    <row r="34" spans="1:11" ht="75" customHeight="1" thickBot="1" x14ac:dyDescent="0.3">
      <c r="A34" s="44">
        <v>1</v>
      </c>
      <c r="B34" s="82" t="s">
        <v>110</v>
      </c>
      <c r="C34" s="110" t="s">
        <v>112</v>
      </c>
      <c r="D34" s="82" t="s">
        <v>62</v>
      </c>
      <c r="E34" s="82" t="s">
        <v>113</v>
      </c>
      <c r="F34" s="36">
        <v>16</v>
      </c>
      <c r="G34" s="82" t="s">
        <v>111</v>
      </c>
      <c r="H34" s="82">
        <v>0</v>
      </c>
      <c r="I34" s="82">
        <v>65</v>
      </c>
      <c r="J34" s="111">
        <v>34574</v>
      </c>
      <c r="K34" s="111">
        <v>54300</v>
      </c>
    </row>
    <row r="35" spans="1:11" ht="15.75" thickBot="1" x14ac:dyDescent="0.3">
      <c r="A35" s="53">
        <f>SUM(A34:A34)</f>
        <v>1</v>
      </c>
      <c r="B35" s="360" t="s">
        <v>10</v>
      </c>
      <c r="C35" s="361"/>
      <c r="D35" s="361"/>
      <c r="E35" s="362"/>
      <c r="F35" s="103">
        <f>+F34</f>
        <v>16</v>
      </c>
      <c r="G35" s="102"/>
      <c r="H35" s="103">
        <f>SUM(H34:H34)</f>
        <v>0</v>
      </c>
      <c r="I35" s="103">
        <f>SUM(I34:I34)</f>
        <v>65</v>
      </c>
      <c r="J35" s="104">
        <f>SUM(J34:J34)</f>
        <v>34574</v>
      </c>
      <c r="K35" s="104">
        <f>SUM(K34:K34)</f>
        <v>54300</v>
      </c>
    </row>
    <row r="36" spans="1:11" ht="15.75" thickBot="1" x14ac:dyDescent="0.3">
      <c r="A36" s="355" t="s">
        <v>9</v>
      </c>
      <c r="B36" s="356"/>
      <c r="C36" s="356"/>
      <c r="D36" s="356"/>
      <c r="E36" s="356"/>
      <c r="F36" s="356"/>
      <c r="G36" s="356"/>
      <c r="H36" s="39"/>
      <c r="I36" s="27"/>
      <c r="J36" s="104" t="s">
        <v>12</v>
      </c>
      <c r="K36" s="104">
        <f>+K35*1.1</f>
        <v>59730.000000000007</v>
      </c>
    </row>
    <row r="37" spans="1:11" ht="15.75" thickBot="1" x14ac:dyDescent="0.3">
      <c r="A37" s="357" t="s">
        <v>29</v>
      </c>
      <c r="B37" s="358"/>
      <c r="C37" s="358"/>
      <c r="D37" s="358"/>
      <c r="E37" s="358"/>
      <c r="F37" s="358"/>
      <c r="G37" s="358"/>
      <c r="H37" s="28"/>
      <c r="I37" s="28"/>
      <c r="J37" s="402">
        <f>+J35+K36</f>
        <v>94304</v>
      </c>
      <c r="K37" s="356"/>
    </row>
    <row r="38" spans="1:11" x14ac:dyDescent="0.25">
      <c r="A38" s="112"/>
      <c r="B38" s="113"/>
      <c r="C38" s="113"/>
      <c r="D38" s="113"/>
      <c r="E38" s="113"/>
      <c r="F38" s="113"/>
      <c r="G38" s="113"/>
      <c r="H38" s="114"/>
      <c r="I38" s="114"/>
      <c r="J38" s="115"/>
      <c r="K38" s="116"/>
    </row>
    <row r="40" spans="1:11" ht="15.75" thickBot="1" x14ac:dyDescent="0.3">
      <c r="A40" s="359" t="s">
        <v>98</v>
      </c>
      <c r="B40" s="390"/>
      <c r="C40" s="390"/>
      <c r="D40" s="8"/>
      <c r="E40" s="8"/>
      <c r="F40" s="8"/>
      <c r="G40" s="8"/>
      <c r="H40" s="29"/>
      <c r="I40" s="29"/>
      <c r="J40" s="30"/>
      <c r="K40" s="31"/>
    </row>
    <row r="41" spans="1:11" ht="15.75" thickBot="1" x14ac:dyDescent="0.3">
      <c r="A41" s="367" t="s">
        <v>0</v>
      </c>
      <c r="B41" s="381" t="s">
        <v>47</v>
      </c>
      <c r="C41" s="382"/>
      <c r="D41" s="383" t="s">
        <v>1</v>
      </c>
      <c r="E41" s="383" t="s">
        <v>17</v>
      </c>
      <c r="F41" s="383" t="s">
        <v>26</v>
      </c>
      <c r="G41" s="367" t="s">
        <v>2</v>
      </c>
      <c r="H41" s="370" t="s">
        <v>6</v>
      </c>
      <c r="I41" s="371"/>
      <c r="J41" s="372" t="s">
        <v>20</v>
      </c>
      <c r="K41" s="372" t="s">
        <v>21</v>
      </c>
    </row>
    <row r="42" spans="1:11" ht="15" customHeight="1" x14ac:dyDescent="0.25">
      <c r="A42" s="380"/>
      <c r="B42" s="367" t="s">
        <v>3</v>
      </c>
      <c r="C42" s="367" t="s">
        <v>4</v>
      </c>
      <c r="D42" s="384"/>
      <c r="E42" s="384"/>
      <c r="F42" s="384"/>
      <c r="G42" s="368"/>
      <c r="H42" s="378" t="s">
        <v>5</v>
      </c>
      <c r="I42" s="378" t="s">
        <v>86</v>
      </c>
      <c r="J42" s="373"/>
      <c r="K42" s="375"/>
    </row>
    <row r="43" spans="1:11" ht="24" customHeight="1" thickBot="1" x14ac:dyDescent="0.3">
      <c r="A43" s="377"/>
      <c r="B43" s="377"/>
      <c r="C43" s="377"/>
      <c r="D43" s="385"/>
      <c r="E43" s="385"/>
      <c r="F43" s="385"/>
      <c r="G43" s="369"/>
      <c r="H43" s="376"/>
      <c r="I43" s="379"/>
      <c r="J43" s="374"/>
      <c r="K43" s="376"/>
    </row>
    <row r="44" spans="1:11" ht="72" thickBot="1" x14ac:dyDescent="0.3">
      <c r="A44" s="44">
        <v>1</v>
      </c>
      <c r="B44" s="82" t="s">
        <v>114</v>
      </c>
      <c r="C44" s="59" t="s">
        <v>54</v>
      </c>
      <c r="D44" s="82" t="s">
        <v>115</v>
      </c>
      <c r="E44" s="82" t="s">
        <v>116</v>
      </c>
      <c r="F44" s="70">
        <v>24</v>
      </c>
      <c r="G44" s="82" t="s">
        <v>117</v>
      </c>
      <c r="H44" s="70">
        <v>20</v>
      </c>
      <c r="I44" s="70">
        <v>3</v>
      </c>
      <c r="J44" s="111">
        <v>79296</v>
      </c>
      <c r="K44" s="111">
        <v>87600</v>
      </c>
    </row>
    <row r="45" spans="1:11" ht="15.75" thickBot="1" x14ac:dyDescent="0.3">
      <c r="A45" s="53">
        <f>+A44</f>
        <v>1</v>
      </c>
      <c r="B45" s="360" t="s">
        <v>10</v>
      </c>
      <c r="C45" s="361"/>
      <c r="D45" s="361"/>
      <c r="E45" s="362"/>
      <c r="F45" s="103">
        <f>SUM(F44:F44)</f>
        <v>24</v>
      </c>
      <c r="G45" s="102"/>
      <c r="H45" s="103">
        <f>SUM(H44:H44)</f>
        <v>20</v>
      </c>
      <c r="I45" s="103">
        <f>SUM(I44:I44)</f>
        <v>3</v>
      </c>
      <c r="J45" s="104">
        <f>SUM(J44:J44)</f>
        <v>79296</v>
      </c>
      <c r="K45" s="104">
        <f>SUM(K44:K44)</f>
        <v>87600</v>
      </c>
    </row>
    <row r="46" spans="1:11" ht="15.75" thickBot="1" x14ac:dyDescent="0.3">
      <c r="A46" s="355" t="s">
        <v>9</v>
      </c>
      <c r="B46" s="356"/>
      <c r="C46" s="356"/>
      <c r="D46" s="356"/>
      <c r="E46" s="356"/>
      <c r="F46" s="356"/>
      <c r="G46" s="356"/>
      <c r="H46" s="39"/>
      <c r="I46" s="27"/>
      <c r="J46" s="104" t="s">
        <v>12</v>
      </c>
      <c r="K46" s="104">
        <f>+K45*1.1</f>
        <v>96360.000000000015</v>
      </c>
    </row>
    <row r="47" spans="1:11" ht="15.75" thickBot="1" x14ac:dyDescent="0.3">
      <c r="A47" s="357" t="s">
        <v>29</v>
      </c>
      <c r="B47" s="358"/>
      <c r="C47" s="358"/>
      <c r="D47" s="358"/>
      <c r="E47" s="358"/>
      <c r="F47" s="358"/>
      <c r="G47" s="358"/>
      <c r="H47" s="28"/>
      <c r="I47" s="28"/>
      <c r="J47" s="402">
        <f>+J45+K46</f>
        <v>175656</v>
      </c>
      <c r="K47" s="356"/>
    </row>
    <row r="49" spans="1:11" ht="15.75" thickBot="1" x14ac:dyDescent="0.3">
      <c r="A49" s="359" t="s">
        <v>79</v>
      </c>
      <c r="B49" s="390"/>
      <c r="C49" s="390"/>
      <c r="D49" s="8"/>
      <c r="E49" s="8"/>
      <c r="F49" s="8"/>
      <c r="G49" s="8"/>
      <c r="H49" s="29"/>
      <c r="I49" s="29"/>
      <c r="J49" s="30"/>
      <c r="K49" s="31"/>
    </row>
    <row r="50" spans="1:11" ht="15.75" thickBot="1" x14ac:dyDescent="0.3">
      <c r="A50" s="367" t="s">
        <v>0</v>
      </c>
      <c r="B50" s="381" t="s">
        <v>47</v>
      </c>
      <c r="C50" s="382"/>
      <c r="D50" s="383" t="s">
        <v>1</v>
      </c>
      <c r="E50" s="383" t="s">
        <v>17</v>
      </c>
      <c r="F50" s="383" t="s">
        <v>26</v>
      </c>
      <c r="G50" s="367" t="s">
        <v>2</v>
      </c>
      <c r="H50" s="370" t="s">
        <v>6</v>
      </c>
      <c r="I50" s="371"/>
      <c r="J50" s="372" t="s">
        <v>20</v>
      </c>
      <c r="K50" s="372" t="s">
        <v>21</v>
      </c>
    </row>
    <row r="51" spans="1:11" x14ac:dyDescent="0.25">
      <c r="A51" s="380"/>
      <c r="B51" s="367" t="s">
        <v>3</v>
      </c>
      <c r="C51" s="367" t="s">
        <v>4</v>
      </c>
      <c r="D51" s="384"/>
      <c r="E51" s="384"/>
      <c r="F51" s="384"/>
      <c r="G51" s="368"/>
      <c r="H51" s="378" t="s">
        <v>5</v>
      </c>
      <c r="I51" s="378" t="s">
        <v>86</v>
      </c>
      <c r="J51" s="373"/>
      <c r="K51" s="375"/>
    </row>
    <row r="52" spans="1:11" ht="19.5" customHeight="1" thickBot="1" x14ac:dyDescent="0.3">
      <c r="A52" s="377"/>
      <c r="B52" s="377"/>
      <c r="C52" s="377"/>
      <c r="D52" s="385"/>
      <c r="E52" s="385"/>
      <c r="F52" s="385"/>
      <c r="G52" s="369"/>
      <c r="H52" s="376"/>
      <c r="I52" s="379"/>
      <c r="J52" s="374"/>
      <c r="K52" s="376"/>
    </row>
    <row r="53" spans="1:11" ht="63" customHeight="1" thickBot="1" x14ac:dyDescent="0.3">
      <c r="A53" s="82">
        <v>1</v>
      </c>
      <c r="B53" s="82" t="s">
        <v>81</v>
      </c>
      <c r="C53" s="110" t="s">
        <v>119</v>
      </c>
      <c r="D53" s="82" t="s">
        <v>43</v>
      </c>
      <c r="E53" s="82" t="s">
        <v>103</v>
      </c>
      <c r="F53" s="82">
        <v>24</v>
      </c>
      <c r="G53" s="82" t="s">
        <v>118</v>
      </c>
      <c r="H53" s="82">
        <v>0</v>
      </c>
      <c r="I53" s="82">
        <v>30</v>
      </c>
      <c r="J53" s="111">
        <v>58056</v>
      </c>
      <c r="K53" s="111">
        <v>118856</v>
      </c>
    </row>
    <row r="54" spans="1:11" ht="77.25" customHeight="1" thickBot="1" x14ac:dyDescent="0.3">
      <c r="A54" s="82">
        <v>1</v>
      </c>
      <c r="B54" s="82" t="s">
        <v>81</v>
      </c>
      <c r="C54" s="73" t="s">
        <v>121</v>
      </c>
      <c r="D54" s="82" t="s">
        <v>43</v>
      </c>
      <c r="E54" s="82" t="s">
        <v>130</v>
      </c>
      <c r="F54" s="82">
        <v>32</v>
      </c>
      <c r="G54" s="82" t="s">
        <v>120</v>
      </c>
      <c r="H54" s="82">
        <v>7</v>
      </c>
      <c r="I54" s="82">
        <v>33</v>
      </c>
      <c r="J54" s="136">
        <v>58056</v>
      </c>
      <c r="K54" s="136">
        <v>110100</v>
      </c>
    </row>
    <row r="55" spans="1:11" ht="15.75" thickBot="1" x14ac:dyDescent="0.3">
      <c r="A55" s="53">
        <f>SUM(A53:A54)</f>
        <v>2</v>
      </c>
      <c r="B55" s="360" t="s">
        <v>10</v>
      </c>
      <c r="C55" s="361"/>
      <c r="D55" s="361"/>
      <c r="E55" s="362"/>
      <c r="F55" s="103">
        <f>SUM(F53:F54)</f>
        <v>56</v>
      </c>
      <c r="G55" s="102"/>
      <c r="H55" s="103">
        <f>SUM(H53:H54)</f>
        <v>7</v>
      </c>
      <c r="I55" s="103">
        <f>SUM(I53:I54)</f>
        <v>63</v>
      </c>
      <c r="J55" s="104">
        <f>SUM(J53:J54)</f>
        <v>116112</v>
      </c>
      <c r="K55" s="104">
        <f>SUM(K53:K54)</f>
        <v>228956</v>
      </c>
    </row>
    <row r="56" spans="1:11" ht="15.75" thickBot="1" x14ac:dyDescent="0.3">
      <c r="A56" s="355" t="s">
        <v>9</v>
      </c>
      <c r="B56" s="356"/>
      <c r="C56" s="356"/>
      <c r="D56" s="356"/>
      <c r="E56" s="356"/>
      <c r="F56" s="356"/>
      <c r="G56" s="356"/>
      <c r="H56" s="39"/>
      <c r="I56" s="27"/>
      <c r="J56" s="104" t="s">
        <v>12</v>
      </c>
      <c r="K56" s="104">
        <f>+K55*1.1</f>
        <v>251851.6</v>
      </c>
    </row>
    <row r="57" spans="1:11" ht="15.75" thickBot="1" x14ac:dyDescent="0.3">
      <c r="A57" s="357" t="s">
        <v>29</v>
      </c>
      <c r="B57" s="358"/>
      <c r="C57" s="358"/>
      <c r="D57" s="358"/>
      <c r="E57" s="358"/>
      <c r="F57" s="358"/>
      <c r="G57" s="358"/>
      <c r="H57" s="28"/>
      <c r="I57" s="28"/>
      <c r="J57" s="402">
        <f>+K56+J55</f>
        <v>367963.6</v>
      </c>
      <c r="K57" s="356"/>
    </row>
    <row r="58" spans="1:11" x14ac:dyDescent="0.25">
      <c r="A58" s="112"/>
      <c r="B58" s="113"/>
      <c r="C58" s="113"/>
      <c r="D58" s="113"/>
      <c r="E58" s="113"/>
      <c r="F58" s="113"/>
      <c r="G58" s="113"/>
      <c r="H58" s="114"/>
      <c r="I58" s="114"/>
      <c r="J58" s="115"/>
      <c r="K58" s="116"/>
    </row>
    <row r="59" spans="1:11" ht="15.75" thickBot="1" x14ac:dyDescent="0.3">
      <c r="A59" s="359" t="s">
        <v>11</v>
      </c>
      <c r="B59" s="390"/>
      <c r="C59" s="390"/>
      <c r="D59" s="8"/>
      <c r="E59" s="8"/>
      <c r="F59" s="8"/>
      <c r="G59" s="8"/>
      <c r="H59" s="29"/>
      <c r="I59" s="29"/>
      <c r="J59" s="30"/>
      <c r="K59" s="31"/>
    </row>
    <row r="60" spans="1:11" ht="15.75" thickBot="1" x14ac:dyDescent="0.3">
      <c r="A60" s="367" t="s">
        <v>0</v>
      </c>
      <c r="B60" s="381" t="s">
        <v>47</v>
      </c>
      <c r="C60" s="382"/>
      <c r="D60" s="383" t="s">
        <v>1</v>
      </c>
      <c r="E60" s="383" t="s">
        <v>17</v>
      </c>
      <c r="F60" s="383" t="s">
        <v>26</v>
      </c>
      <c r="G60" s="367" t="s">
        <v>2</v>
      </c>
      <c r="H60" s="370" t="s">
        <v>6</v>
      </c>
      <c r="I60" s="371"/>
      <c r="J60" s="372" t="s">
        <v>20</v>
      </c>
      <c r="K60" s="372" t="s">
        <v>21</v>
      </c>
    </row>
    <row r="61" spans="1:11" x14ac:dyDescent="0.25">
      <c r="A61" s="380"/>
      <c r="B61" s="367" t="s">
        <v>3</v>
      </c>
      <c r="C61" s="367" t="s">
        <v>4</v>
      </c>
      <c r="D61" s="384"/>
      <c r="E61" s="384"/>
      <c r="F61" s="384"/>
      <c r="G61" s="368"/>
      <c r="H61" s="378" t="s">
        <v>5</v>
      </c>
      <c r="I61" s="378" t="s">
        <v>86</v>
      </c>
      <c r="J61" s="373"/>
      <c r="K61" s="375"/>
    </row>
    <row r="62" spans="1:11" ht="19.5" customHeight="1" thickBot="1" x14ac:dyDescent="0.3">
      <c r="A62" s="377"/>
      <c r="B62" s="377"/>
      <c r="C62" s="377"/>
      <c r="D62" s="385"/>
      <c r="E62" s="385"/>
      <c r="F62" s="385"/>
      <c r="G62" s="369"/>
      <c r="H62" s="376"/>
      <c r="I62" s="379"/>
      <c r="J62" s="374"/>
      <c r="K62" s="376"/>
    </row>
    <row r="63" spans="1:11" ht="57.75" thickBot="1" x14ac:dyDescent="0.3">
      <c r="A63" s="44">
        <v>1</v>
      </c>
      <c r="B63" s="82" t="s">
        <v>127</v>
      </c>
      <c r="C63" s="59" t="s">
        <v>123</v>
      </c>
      <c r="D63" s="82" t="s">
        <v>124</v>
      </c>
      <c r="E63" s="127" t="s">
        <v>126</v>
      </c>
      <c r="F63" s="70">
        <v>2</v>
      </c>
      <c r="G63" s="82" t="s">
        <v>125</v>
      </c>
      <c r="H63" s="70">
        <v>40</v>
      </c>
      <c r="I63" s="70">
        <v>0</v>
      </c>
      <c r="J63" s="111">
        <v>0</v>
      </c>
      <c r="K63" s="111">
        <v>0</v>
      </c>
    </row>
    <row r="64" spans="1:11" ht="15.75" thickBot="1" x14ac:dyDescent="0.3">
      <c r="A64" s="53">
        <f>+A63</f>
        <v>1</v>
      </c>
      <c r="B64" s="360" t="s">
        <v>10</v>
      </c>
      <c r="C64" s="361"/>
      <c r="D64" s="361"/>
      <c r="E64" s="362"/>
      <c r="F64" s="119">
        <f>SUM(F63:F63)</f>
        <v>2</v>
      </c>
      <c r="G64" s="118"/>
      <c r="H64" s="119">
        <f>SUM(H63:H63)</f>
        <v>40</v>
      </c>
      <c r="I64" s="119">
        <f>SUM(I63:I63)</f>
        <v>0</v>
      </c>
      <c r="J64" s="123">
        <f>SUM(J63:J63)</f>
        <v>0</v>
      </c>
      <c r="K64" s="123">
        <f>SUM(K63:K63)</f>
        <v>0</v>
      </c>
    </row>
    <row r="65" spans="1:11" ht="15.75" thickBot="1" x14ac:dyDescent="0.3">
      <c r="A65" s="355" t="s">
        <v>9</v>
      </c>
      <c r="B65" s="356"/>
      <c r="C65" s="356"/>
      <c r="D65" s="356"/>
      <c r="E65" s="356"/>
      <c r="F65" s="356"/>
      <c r="G65" s="356"/>
      <c r="H65" s="39"/>
      <c r="I65" s="27"/>
      <c r="J65" s="123" t="s">
        <v>12</v>
      </c>
      <c r="K65" s="123">
        <f>+K64*1.1</f>
        <v>0</v>
      </c>
    </row>
    <row r="66" spans="1:11" ht="15.75" thickBot="1" x14ac:dyDescent="0.3">
      <c r="A66" s="357" t="s">
        <v>29</v>
      </c>
      <c r="B66" s="358"/>
      <c r="C66" s="358"/>
      <c r="D66" s="358"/>
      <c r="E66" s="358"/>
      <c r="F66" s="358"/>
      <c r="G66" s="358"/>
      <c r="H66" s="28"/>
      <c r="I66" s="28"/>
      <c r="J66" s="402">
        <f>+J64+K65</f>
        <v>0</v>
      </c>
      <c r="K66" s="356"/>
    </row>
    <row r="67" spans="1:11" x14ac:dyDescent="0.25">
      <c r="A67" s="112"/>
      <c r="B67" s="113"/>
      <c r="C67" s="113"/>
      <c r="D67" s="113"/>
      <c r="E67" s="113"/>
      <c r="F67" s="113"/>
      <c r="G67" s="113"/>
      <c r="H67" s="114"/>
      <c r="I67" s="114"/>
      <c r="J67" s="115"/>
      <c r="K67" s="116"/>
    </row>
    <row r="68" spans="1:11" x14ac:dyDescent="0.25">
      <c r="B68" s="366" t="s">
        <v>22</v>
      </c>
      <c r="C68" s="366"/>
      <c r="D68" s="121"/>
      <c r="E68" s="121"/>
      <c r="F68" s="75"/>
      <c r="G68" s="75"/>
    </row>
    <row r="69" spans="1:11" x14ac:dyDescent="0.25">
      <c r="A69" s="363" t="s">
        <v>58</v>
      </c>
      <c r="B69" s="363"/>
      <c r="C69" s="107">
        <f>A55+A45+A35+A26+A16</f>
        <v>9</v>
      </c>
    </row>
    <row r="70" spans="1:11" x14ac:dyDescent="0.25">
      <c r="A70" s="363" t="s">
        <v>158</v>
      </c>
      <c r="B70" s="363"/>
      <c r="C70" s="107">
        <f>+H16+H26+H35+H45+H55</f>
        <v>91</v>
      </c>
    </row>
    <row r="71" spans="1:11" ht="15" customHeight="1" x14ac:dyDescent="0.25">
      <c r="A71" s="408" t="s">
        <v>157</v>
      </c>
      <c r="B71" s="408"/>
      <c r="C71" s="124">
        <f>I64+I55+I45+I35+I26+I16</f>
        <v>248</v>
      </c>
    </row>
    <row r="72" spans="1:11" x14ac:dyDescent="0.25">
      <c r="A72" s="407" t="s">
        <v>159</v>
      </c>
      <c r="B72" s="407"/>
      <c r="C72" s="163">
        <f ca="1">SUM(C70:C72)</f>
        <v>4068</v>
      </c>
    </row>
    <row r="73" spans="1:11" x14ac:dyDescent="0.25">
      <c r="A73" s="363" t="s">
        <v>128</v>
      </c>
      <c r="B73" s="363"/>
      <c r="C73" s="122">
        <v>1</v>
      </c>
      <c r="E73" s="359" t="s">
        <v>31</v>
      </c>
      <c r="F73" s="359"/>
      <c r="G73" s="359"/>
      <c r="H73" s="399">
        <f>+J16+J26+J35+J45+J55+J64</f>
        <v>591203.80000000005</v>
      </c>
      <c r="I73" s="399"/>
      <c r="J73" s="166">
        <f>H73/H75</f>
        <v>0.40162335769914237</v>
      </c>
    </row>
    <row r="74" spans="1:11" x14ac:dyDescent="0.25">
      <c r="A74" s="159" t="s">
        <v>156</v>
      </c>
      <c r="B74" s="159"/>
      <c r="C74" s="160">
        <f>H63</f>
        <v>40</v>
      </c>
      <c r="D74" s="100"/>
      <c r="E74" s="106" t="s">
        <v>32</v>
      </c>
      <c r="F74" s="15"/>
      <c r="G74" s="4"/>
      <c r="H74" s="399">
        <f>+K17+K27+K36+K46+K56</f>
        <v>880831.6</v>
      </c>
      <c r="I74" s="399"/>
      <c r="J74" s="166">
        <f>H74/H75</f>
        <v>0.59837664230085774</v>
      </c>
    </row>
    <row r="75" spans="1:11" ht="36.75" customHeight="1" x14ac:dyDescent="0.25">
      <c r="A75" s="359" t="s">
        <v>160</v>
      </c>
      <c r="B75" s="410"/>
      <c r="C75" s="158">
        <f>+C70+C71+C74</f>
        <v>379</v>
      </c>
      <c r="E75" s="354" t="s">
        <v>96</v>
      </c>
      <c r="F75" s="354"/>
      <c r="G75" s="354"/>
      <c r="H75" s="399">
        <f>+H73+H74</f>
        <v>1472035.4</v>
      </c>
      <c r="I75" s="400"/>
    </row>
    <row r="76" spans="1:11" x14ac:dyDescent="0.25">
      <c r="A76" s="159" t="s">
        <v>88</v>
      </c>
      <c r="B76" s="159"/>
      <c r="C76" s="107">
        <f>+F16+F26+F35+F45+F55</f>
        <v>235</v>
      </c>
      <c r="E76" s="101"/>
      <c r="F76" s="101"/>
      <c r="G76" s="101"/>
      <c r="H76" s="105"/>
      <c r="I76" s="106"/>
    </row>
    <row r="77" spans="1:11" x14ac:dyDescent="0.25">
      <c r="B77" s="409" t="s">
        <v>134</v>
      </c>
      <c r="C77" s="409"/>
      <c r="D77" s="409"/>
      <c r="E77" s="409"/>
      <c r="F77" s="124"/>
    </row>
    <row r="78" spans="1:11" x14ac:dyDescent="0.25">
      <c r="B78" s="5" t="s">
        <v>42</v>
      </c>
      <c r="C78" s="120">
        <v>9</v>
      </c>
      <c r="D78" s="5" t="s">
        <v>18</v>
      </c>
      <c r="E78" s="5">
        <f>+C70</f>
        <v>91</v>
      </c>
    </row>
    <row r="79" spans="1:11" ht="29.25" x14ac:dyDescent="0.25">
      <c r="B79" s="135" t="s">
        <v>129</v>
      </c>
      <c r="C79" s="120">
        <v>1</v>
      </c>
      <c r="D79" s="131" t="s">
        <v>133</v>
      </c>
      <c r="E79" s="5">
        <f>+C71</f>
        <v>248</v>
      </c>
    </row>
    <row r="80" spans="1:11" ht="6" customHeight="1" x14ac:dyDescent="0.25"/>
  </sheetData>
  <mergeCells count="124">
    <mergeCell ref="B77:E77"/>
    <mergeCell ref="A59:C59"/>
    <mergeCell ref="A60:A62"/>
    <mergeCell ref="B60:C60"/>
    <mergeCell ref="D60:D62"/>
    <mergeCell ref="E60:E62"/>
    <mergeCell ref="F60:F62"/>
    <mergeCell ref="H74:I74"/>
    <mergeCell ref="A75:B75"/>
    <mergeCell ref="E75:G75"/>
    <mergeCell ref="H75:I75"/>
    <mergeCell ref="A69:B69"/>
    <mergeCell ref="A70:B70"/>
    <mergeCell ref="E73:G73"/>
    <mergeCell ref="H73:I73"/>
    <mergeCell ref="A65:G65"/>
    <mergeCell ref="A66:G66"/>
    <mergeCell ref="B68:C68"/>
    <mergeCell ref="B55:E55"/>
    <mergeCell ref="A56:G56"/>
    <mergeCell ref="A57:G57"/>
    <mergeCell ref="J57:K57"/>
    <mergeCell ref="G50:G52"/>
    <mergeCell ref="H50:I50"/>
    <mergeCell ref="J50:J52"/>
    <mergeCell ref="K50:K52"/>
    <mergeCell ref="B51:B52"/>
    <mergeCell ref="C51:C52"/>
    <mergeCell ref="H51:H52"/>
    <mergeCell ref="I51:I52"/>
    <mergeCell ref="A50:A52"/>
    <mergeCell ref="B50:C50"/>
    <mergeCell ref="D50:D52"/>
    <mergeCell ref="E50:E52"/>
    <mergeCell ref="F50:F52"/>
    <mergeCell ref="B45:E45"/>
    <mergeCell ref="A46:G46"/>
    <mergeCell ref="A47:G47"/>
    <mergeCell ref="J47:K47"/>
    <mergeCell ref="A49:C49"/>
    <mergeCell ref="G41:G43"/>
    <mergeCell ref="H41:I41"/>
    <mergeCell ref="J41:J43"/>
    <mergeCell ref="K41:K43"/>
    <mergeCell ref="B42:B43"/>
    <mergeCell ref="C42:C43"/>
    <mergeCell ref="H42:H43"/>
    <mergeCell ref="I42:I43"/>
    <mergeCell ref="A41:A43"/>
    <mergeCell ref="B41:C41"/>
    <mergeCell ref="D41:D43"/>
    <mergeCell ref="E41:E43"/>
    <mergeCell ref="F41:F43"/>
    <mergeCell ref="A36:G36"/>
    <mergeCell ref="A37:G37"/>
    <mergeCell ref="J37:K37"/>
    <mergeCell ref="A40:C40"/>
    <mergeCell ref="G31:G33"/>
    <mergeCell ref="H31:I31"/>
    <mergeCell ref="J31:J33"/>
    <mergeCell ref="K31:K33"/>
    <mergeCell ref="B32:B33"/>
    <mergeCell ref="C32:C33"/>
    <mergeCell ref="H32:H33"/>
    <mergeCell ref="I32:I33"/>
    <mergeCell ref="A31:A33"/>
    <mergeCell ref="B31:C31"/>
    <mergeCell ref="D31:D33"/>
    <mergeCell ref="E31:E33"/>
    <mergeCell ref="F31:F33"/>
    <mergeCell ref="A21:C21"/>
    <mergeCell ref="A22:A24"/>
    <mergeCell ref="B22:C22"/>
    <mergeCell ref="D22:D24"/>
    <mergeCell ref="E22:E24"/>
    <mergeCell ref="B23:B24"/>
    <mergeCell ref="C23:C24"/>
    <mergeCell ref="F9:F11"/>
    <mergeCell ref="B35:E35"/>
    <mergeCell ref="B26:E26"/>
    <mergeCell ref="A27:G27"/>
    <mergeCell ref="A28:G28"/>
    <mergeCell ref="J28:K28"/>
    <mergeCell ref="A30:C30"/>
    <mergeCell ref="F22:F24"/>
    <mergeCell ref="G22:G24"/>
    <mergeCell ref="H22:I22"/>
    <mergeCell ref="J22:J24"/>
    <mergeCell ref="K22:K24"/>
    <mergeCell ref="H23:H24"/>
    <mergeCell ref="I23:I24"/>
    <mergeCell ref="A1:I1"/>
    <mergeCell ref="A2:I2"/>
    <mergeCell ref="A4:I4"/>
    <mergeCell ref="A7:K7"/>
    <mergeCell ref="B16:E16"/>
    <mergeCell ref="A17:G17"/>
    <mergeCell ref="A18:G18"/>
    <mergeCell ref="J18:K18"/>
    <mergeCell ref="G9:G11"/>
    <mergeCell ref="H9:I9"/>
    <mergeCell ref="J9:J11"/>
    <mergeCell ref="K9:K11"/>
    <mergeCell ref="B10:B11"/>
    <mergeCell ref="C10:C11"/>
    <mergeCell ref="H10:H11"/>
    <mergeCell ref="I10:I11"/>
    <mergeCell ref="A9:A11"/>
    <mergeCell ref="B9:C9"/>
    <mergeCell ref="D9:D11"/>
    <mergeCell ref="E9:E11"/>
    <mergeCell ref="J66:K66"/>
    <mergeCell ref="A73:B73"/>
    <mergeCell ref="G60:G62"/>
    <mergeCell ref="H60:I60"/>
    <mergeCell ref="J60:J62"/>
    <mergeCell ref="K60:K62"/>
    <mergeCell ref="B61:B62"/>
    <mergeCell ref="C61:C62"/>
    <mergeCell ref="H61:H62"/>
    <mergeCell ref="I61:I62"/>
    <mergeCell ref="B64:E64"/>
    <mergeCell ref="A72:B72"/>
    <mergeCell ref="A71:B71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rowBreaks count="3" manualBreakCount="3">
    <brk id="19" max="16383" man="1"/>
    <brk id="38" max="16383" man="1"/>
    <brk id="5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09D7-0F2D-437A-AFA6-27DB11B82C8A}">
  <dimension ref="A2:M66"/>
  <sheetViews>
    <sheetView topLeftCell="A16" workbookViewId="0">
      <selection activeCell="A47" sqref="A47:K53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2" ht="15" customHeight="1" x14ac:dyDescent="0.25">
      <c r="A2" s="441" t="s">
        <v>11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2" ht="15" customHeight="1" x14ac:dyDescent="0.25">
      <c r="A3" s="441" t="s">
        <v>14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</row>
    <row r="4" spans="1:12" x14ac:dyDescent="0.25">
      <c r="A4" s="171"/>
      <c r="B4" s="171"/>
      <c r="C4" s="171"/>
      <c r="D4" s="171"/>
      <c r="E4" s="171"/>
      <c r="F4" s="171"/>
      <c r="G4" s="171"/>
      <c r="H4" s="171"/>
      <c r="I4" s="171"/>
    </row>
    <row r="5" spans="1:12" x14ac:dyDescent="0.25">
      <c r="A5" s="171"/>
      <c r="B5" s="171"/>
      <c r="C5" s="171"/>
      <c r="D5" s="171"/>
      <c r="E5" s="171"/>
      <c r="F5" s="171"/>
      <c r="G5" s="171"/>
      <c r="H5" s="171"/>
      <c r="I5" s="171"/>
    </row>
    <row r="6" spans="1:12" ht="16.5" customHeight="1" x14ac:dyDescent="0.25">
      <c r="A6" s="441" t="s">
        <v>59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</row>
    <row r="7" spans="1:12" x14ac:dyDescent="0.25">
      <c r="A7" s="398"/>
      <c r="B7" s="398"/>
      <c r="C7" s="398"/>
      <c r="D7" s="398"/>
      <c r="E7" s="398"/>
      <c r="F7" s="398"/>
      <c r="G7" s="398"/>
      <c r="H7" s="398"/>
      <c r="I7" s="398"/>
    </row>
    <row r="10" spans="1:12" ht="15.75" customHeight="1" x14ac:dyDescent="0.25">
      <c r="A10" s="440" t="s">
        <v>19</v>
      </c>
      <c r="B10" s="440"/>
      <c r="C10" s="440"/>
      <c r="D10" s="440"/>
      <c r="E10" s="440"/>
      <c r="F10" s="440"/>
      <c r="G10" s="440"/>
      <c r="H10" s="440"/>
      <c r="I10" s="440"/>
      <c r="J10" s="164"/>
      <c r="K10" s="164"/>
    </row>
    <row r="11" spans="1:12" ht="15.75" customHeight="1" thickBot="1" x14ac:dyDescent="0.3">
      <c r="A11" s="172"/>
      <c r="B11" s="172"/>
      <c r="C11" s="172"/>
      <c r="D11" s="172"/>
      <c r="E11" s="172"/>
      <c r="F11" s="172"/>
      <c r="G11" s="172"/>
      <c r="H11" s="172"/>
      <c r="I11" s="172"/>
      <c r="J11" s="164"/>
      <c r="K11" s="164"/>
    </row>
    <row r="12" spans="1:12" ht="15.75" thickBot="1" x14ac:dyDescent="0.3">
      <c r="A12" s="421" t="s">
        <v>0</v>
      </c>
      <c r="B12" s="436" t="s">
        <v>47</v>
      </c>
      <c r="C12" s="437"/>
      <c r="D12" s="421" t="s">
        <v>1</v>
      </c>
      <c r="E12" s="421" t="s">
        <v>17</v>
      </c>
      <c r="F12" s="421" t="s">
        <v>26</v>
      </c>
      <c r="G12" s="421" t="s">
        <v>2</v>
      </c>
      <c r="H12" s="424" t="s">
        <v>6</v>
      </c>
      <c r="I12" s="425"/>
      <c r="J12" s="426" t="s">
        <v>20</v>
      </c>
      <c r="K12" s="426" t="s">
        <v>21</v>
      </c>
    </row>
    <row r="13" spans="1:12" x14ac:dyDescent="0.25">
      <c r="A13" s="435"/>
      <c r="B13" s="421" t="s">
        <v>3</v>
      </c>
      <c r="C13" s="421" t="s">
        <v>4</v>
      </c>
      <c r="D13" s="438"/>
      <c r="E13" s="438"/>
      <c r="F13" s="438"/>
      <c r="G13" s="422"/>
      <c r="H13" s="432" t="s">
        <v>5</v>
      </c>
      <c r="I13" s="426" t="s">
        <v>138</v>
      </c>
      <c r="J13" s="427"/>
      <c r="K13" s="429"/>
    </row>
    <row r="14" spans="1:12" ht="18.75" customHeight="1" thickBot="1" x14ac:dyDescent="0.3">
      <c r="A14" s="431"/>
      <c r="B14" s="431"/>
      <c r="C14" s="431"/>
      <c r="D14" s="439"/>
      <c r="E14" s="439"/>
      <c r="F14" s="439"/>
      <c r="G14" s="423"/>
      <c r="H14" s="433"/>
      <c r="I14" s="434"/>
      <c r="J14" s="428"/>
      <c r="K14" s="430"/>
    </row>
    <row r="15" spans="1:12" ht="57" customHeight="1" thickBot="1" x14ac:dyDescent="0.3">
      <c r="A15" s="137">
        <v>1</v>
      </c>
      <c r="B15" s="70" t="s">
        <v>140</v>
      </c>
      <c r="C15" s="110" t="s">
        <v>143</v>
      </c>
      <c r="D15" s="138" t="s">
        <v>38</v>
      </c>
      <c r="E15" s="138" t="s">
        <v>135</v>
      </c>
      <c r="F15" s="138">
        <v>32</v>
      </c>
      <c r="G15" s="138" t="s">
        <v>102</v>
      </c>
      <c r="H15" s="139">
        <v>7</v>
      </c>
      <c r="I15" s="139">
        <v>46</v>
      </c>
      <c r="J15" s="140">
        <v>92131</v>
      </c>
      <c r="K15" s="140">
        <v>57300</v>
      </c>
      <c r="L15" t="s">
        <v>12</v>
      </c>
    </row>
    <row r="16" spans="1:12" ht="70.5" customHeight="1" thickBot="1" x14ac:dyDescent="0.3">
      <c r="A16" s="59">
        <v>1</v>
      </c>
      <c r="B16" s="70" t="s">
        <v>144</v>
      </c>
      <c r="C16" s="73" t="s">
        <v>141</v>
      </c>
      <c r="D16" s="138" t="s">
        <v>38</v>
      </c>
      <c r="E16" s="138" t="s">
        <v>142</v>
      </c>
      <c r="F16" s="59">
        <v>40</v>
      </c>
      <c r="G16" s="138" t="s">
        <v>139</v>
      </c>
      <c r="H16" s="139">
        <v>36</v>
      </c>
      <c r="I16" s="139">
        <v>1</v>
      </c>
      <c r="J16" s="140">
        <v>184729</v>
      </c>
      <c r="K16" s="140">
        <v>140100</v>
      </c>
    </row>
    <row r="17" spans="1:13" ht="57.75" customHeight="1" thickBot="1" x14ac:dyDescent="0.3">
      <c r="A17" s="59">
        <v>1</v>
      </c>
      <c r="B17" s="70" t="s">
        <v>153</v>
      </c>
      <c r="C17" s="110" t="s">
        <v>112</v>
      </c>
      <c r="D17" s="138" t="s">
        <v>38</v>
      </c>
      <c r="E17" s="138" t="s">
        <v>136</v>
      </c>
      <c r="F17" s="59">
        <v>32</v>
      </c>
      <c r="G17" s="138" t="s">
        <v>137</v>
      </c>
      <c r="H17" s="139">
        <v>8</v>
      </c>
      <c r="I17" s="139">
        <v>29</v>
      </c>
      <c r="J17" s="140">
        <f>57600+15000</f>
        <v>72600</v>
      </c>
      <c r="K17" s="140">
        <v>54300</v>
      </c>
    </row>
    <row r="18" spans="1:13" ht="57.75" customHeight="1" thickBot="1" x14ac:dyDescent="0.3">
      <c r="A18" s="59">
        <v>1</v>
      </c>
      <c r="B18" s="70" t="s">
        <v>154</v>
      </c>
      <c r="C18" s="59" t="s">
        <v>54</v>
      </c>
      <c r="D18" s="138" t="s">
        <v>38</v>
      </c>
      <c r="E18" s="138" t="s">
        <v>149</v>
      </c>
      <c r="F18" s="59">
        <v>27</v>
      </c>
      <c r="G18" s="138" t="s">
        <v>152</v>
      </c>
      <c r="H18" s="139">
        <v>11</v>
      </c>
      <c r="I18" s="139">
        <v>29</v>
      </c>
      <c r="J18" s="140">
        <v>56286</v>
      </c>
      <c r="K18" s="140">
        <v>126300</v>
      </c>
      <c r="M18" t="s">
        <v>12</v>
      </c>
    </row>
    <row r="19" spans="1:13" ht="15.75" thickBot="1" x14ac:dyDescent="0.3">
      <c r="A19" s="53">
        <f>SUM(A15:A18)</f>
        <v>4</v>
      </c>
      <c r="B19" s="411" t="s">
        <v>10</v>
      </c>
      <c r="C19" s="412"/>
      <c r="D19" s="412"/>
      <c r="E19" s="413"/>
      <c r="F19" s="146">
        <f>SUM(F15:F18)</f>
        <v>131</v>
      </c>
      <c r="G19" s="147"/>
      <c r="H19" s="146">
        <f>SUM(H15:H18)</f>
        <v>62</v>
      </c>
      <c r="I19" s="146">
        <f>SUM(I15:I18)</f>
        <v>105</v>
      </c>
      <c r="J19" s="148">
        <f>SUM(J15:J18)</f>
        <v>405746</v>
      </c>
      <c r="K19" s="148">
        <f>SUM(K15:K18)</f>
        <v>378000</v>
      </c>
    </row>
    <row r="20" spans="1:13" ht="15.75" thickBot="1" x14ac:dyDescent="0.3">
      <c r="A20" s="414" t="s">
        <v>9</v>
      </c>
      <c r="B20" s="415"/>
      <c r="C20" s="415"/>
      <c r="D20" s="415"/>
      <c r="E20" s="415"/>
      <c r="F20" s="415"/>
      <c r="G20" s="416"/>
      <c r="H20" s="142"/>
      <c r="I20" s="142"/>
      <c r="J20" s="141" t="s">
        <v>12</v>
      </c>
      <c r="K20" s="143">
        <f>+K19*1.1</f>
        <v>415800.00000000006</v>
      </c>
    </row>
    <row r="21" spans="1:13" ht="15.75" thickBot="1" x14ac:dyDescent="0.3">
      <c r="A21" s="417" t="s">
        <v>29</v>
      </c>
      <c r="B21" s="418"/>
      <c r="C21" s="418"/>
      <c r="D21" s="418"/>
      <c r="E21" s="418"/>
      <c r="F21" s="418"/>
      <c r="G21" s="419"/>
      <c r="H21" s="144"/>
      <c r="I21" s="144"/>
      <c r="J21" s="420">
        <f>+K20+J19</f>
        <v>821546</v>
      </c>
      <c r="K21" s="416"/>
    </row>
    <row r="24" spans="1:13" ht="15.75" thickBot="1" x14ac:dyDescent="0.3">
      <c r="A24" s="359" t="s">
        <v>60</v>
      </c>
      <c r="B24" s="390"/>
      <c r="C24" s="390"/>
      <c r="D24" s="8"/>
      <c r="E24" s="8"/>
      <c r="F24" s="8"/>
      <c r="G24" s="8"/>
      <c r="H24" s="29"/>
      <c r="I24" s="29"/>
      <c r="J24" s="30"/>
      <c r="K24" s="31"/>
    </row>
    <row r="25" spans="1:13" ht="15.75" thickBot="1" x14ac:dyDescent="0.3">
      <c r="A25" s="367" t="s">
        <v>0</v>
      </c>
      <c r="B25" s="381" t="s">
        <v>47</v>
      </c>
      <c r="C25" s="382"/>
      <c r="D25" s="383" t="s">
        <v>1</v>
      </c>
      <c r="E25" s="383" t="s">
        <v>17</v>
      </c>
      <c r="F25" s="383" t="s">
        <v>26</v>
      </c>
      <c r="G25" s="367" t="s">
        <v>2</v>
      </c>
      <c r="H25" s="370" t="s">
        <v>6</v>
      </c>
      <c r="I25" s="371"/>
      <c r="J25" s="372" t="s">
        <v>20</v>
      </c>
      <c r="K25" s="372" t="s">
        <v>21</v>
      </c>
    </row>
    <row r="26" spans="1:13" x14ac:dyDescent="0.25">
      <c r="A26" s="380"/>
      <c r="B26" s="367" t="s">
        <v>3</v>
      </c>
      <c r="C26" s="367" t="s">
        <v>4</v>
      </c>
      <c r="D26" s="384"/>
      <c r="E26" s="384"/>
      <c r="F26" s="384"/>
      <c r="G26" s="368"/>
      <c r="H26" s="378" t="s">
        <v>5</v>
      </c>
      <c r="I26" s="378" t="s">
        <v>86</v>
      </c>
      <c r="J26" s="373"/>
      <c r="K26" s="375"/>
    </row>
    <row r="27" spans="1:13" ht="19.5" customHeight="1" thickBot="1" x14ac:dyDescent="0.3">
      <c r="A27" s="377"/>
      <c r="B27" s="377"/>
      <c r="C27" s="377"/>
      <c r="D27" s="385"/>
      <c r="E27" s="385"/>
      <c r="F27" s="385"/>
      <c r="G27" s="369"/>
      <c r="H27" s="376"/>
      <c r="I27" s="379"/>
      <c r="J27" s="374"/>
      <c r="K27" s="376"/>
    </row>
    <row r="28" spans="1:13" ht="72" thickBot="1" x14ac:dyDescent="0.3">
      <c r="A28" s="70">
        <v>1</v>
      </c>
      <c r="B28" s="44" t="s">
        <v>65</v>
      </c>
      <c r="C28" s="59" t="s">
        <v>61</v>
      </c>
      <c r="D28" s="70" t="s">
        <v>62</v>
      </c>
      <c r="E28" s="71" t="s">
        <v>145</v>
      </c>
      <c r="F28" s="70">
        <v>24</v>
      </c>
      <c r="G28" s="70" t="s">
        <v>64</v>
      </c>
      <c r="H28" s="70">
        <v>8</v>
      </c>
      <c r="I28" s="70">
        <v>20</v>
      </c>
      <c r="J28" s="74">
        <v>74340</v>
      </c>
      <c r="K28" s="74">
        <v>61600</v>
      </c>
    </row>
    <row r="29" spans="1:13" ht="63.75" customHeight="1" thickBot="1" x14ac:dyDescent="0.3">
      <c r="A29" s="70">
        <v>1</v>
      </c>
      <c r="B29" s="82" t="s">
        <v>155</v>
      </c>
      <c r="C29" s="59" t="s">
        <v>67</v>
      </c>
      <c r="D29" s="70" t="s">
        <v>62</v>
      </c>
      <c r="E29" s="71" t="s">
        <v>168</v>
      </c>
      <c r="F29" s="70">
        <v>24</v>
      </c>
      <c r="G29" s="70" t="s">
        <v>148</v>
      </c>
      <c r="H29" s="70">
        <v>2</v>
      </c>
      <c r="I29" s="70">
        <v>29</v>
      </c>
      <c r="J29" s="74">
        <v>79650</v>
      </c>
      <c r="K29" s="74">
        <v>110100</v>
      </c>
    </row>
    <row r="30" spans="1:13" s="3" customFormat="1" ht="76.5" customHeight="1" thickBot="1" x14ac:dyDescent="0.25">
      <c r="A30" s="14">
        <v>1</v>
      </c>
      <c r="B30" s="168" t="s">
        <v>161</v>
      </c>
      <c r="C30" s="59" t="s">
        <v>162</v>
      </c>
      <c r="D30" s="165" t="s">
        <v>163</v>
      </c>
      <c r="E30" s="165" t="s">
        <v>164</v>
      </c>
      <c r="F30" s="14">
        <v>16</v>
      </c>
      <c r="G30" s="14" t="s">
        <v>165</v>
      </c>
      <c r="H30" s="14">
        <v>53</v>
      </c>
      <c r="I30" s="14">
        <v>16</v>
      </c>
      <c r="J30" s="74">
        <v>0</v>
      </c>
      <c r="K30" s="74">
        <v>0</v>
      </c>
      <c r="M30" s="3" t="s">
        <v>12</v>
      </c>
    </row>
    <row r="31" spans="1:13" s="36" customFormat="1" ht="72" thickBot="1" x14ac:dyDescent="0.3">
      <c r="A31" s="169">
        <v>1</v>
      </c>
      <c r="B31" s="168" t="s">
        <v>167</v>
      </c>
      <c r="C31" s="59" t="s">
        <v>162</v>
      </c>
      <c r="D31" s="165" t="s">
        <v>163</v>
      </c>
      <c r="E31" s="168" t="s">
        <v>166</v>
      </c>
      <c r="F31" s="14">
        <v>16</v>
      </c>
      <c r="G31" s="170" t="s">
        <v>165</v>
      </c>
      <c r="H31" s="14">
        <v>51</v>
      </c>
      <c r="I31" s="14">
        <v>24</v>
      </c>
      <c r="J31" s="74">
        <v>0</v>
      </c>
      <c r="K31" s="74">
        <v>70000</v>
      </c>
    </row>
    <row r="32" spans="1:13" ht="15.75" thickBot="1" x14ac:dyDescent="0.3">
      <c r="A32" s="53">
        <f>SUM(A28:A31)</f>
        <v>4</v>
      </c>
      <c r="B32" s="360" t="s">
        <v>10</v>
      </c>
      <c r="C32" s="361"/>
      <c r="D32" s="361"/>
      <c r="E32" s="362"/>
      <c r="F32" s="161">
        <f>SUM(F28:F31)</f>
        <v>80</v>
      </c>
      <c r="G32" s="162"/>
      <c r="H32" s="161">
        <f>SUM(H28:H31)</f>
        <v>114</v>
      </c>
      <c r="I32" s="161">
        <f>SUM(I28:I31)</f>
        <v>89</v>
      </c>
      <c r="J32" s="145">
        <f>SUM(J28:J31)</f>
        <v>153990</v>
      </c>
      <c r="K32" s="156">
        <f>SUM(K28:K31)</f>
        <v>241700</v>
      </c>
    </row>
    <row r="33" spans="1:11" ht="15.75" thickBot="1" x14ac:dyDescent="0.3">
      <c r="A33" s="355" t="s">
        <v>9</v>
      </c>
      <c r="B33" s="356"/>
      <c r="C33" s="356"/>
      <c r="D33" s="356"/>
      <c r="E33" s="356"/>
      <c r="F33" s="356"/>
      <c r="G33" s="356"/>
      <c r="H33" s="39"/>
      <c r="I33" s="27"/>
      <c r="J33" s="145" t="s">
        <v>12</v>
      </c>
      <c r="K33" s="145">
        <f>+K32*1.1</f>
        <v>265870</v>
      </c>
    </row>
    <row r="34" spans="1:11" ht="15.75" thickBot="1" x14ac:dyDescent="0.3">
      <c r="A34" s="357" t="s">
        <v>29</v>
      </c>
      <c r="B34" s="358"/>
      <c r="C34" s="358"/>
      <c r="D34" s="358"/>
      <c r="E34" s="358"/>
      <c r="F34" s="358"/>
      <c r="G34" s="358"/>
      <c r="H34" s="28"/>
      <c r="I34" s="28"/>
      <c r="J34" s="402">
        <f>+J32+K33</f>
        <v>419860</v>
      </c>
      <c r="K34" s="356"/>
    </row>
    <row r="37" spans="1:11" ht="15.75" thickBot="1" x14ac:dyDescent="0.3">
      <c r="A37" s="359" t="s">
        <v>79</v>
      </c>
      <c r="B37" s="390"/>
      <c r="C37" s="390"/>
      <c r="D37" s="8"/>
      <c r="E37" s="8"/>
      <c r="F37" s="8"/>
      <c r="G37" s="8"/>
      <c r="H37" s="29"/>
      <c r="I37" s="29"/>
      <c r="J37" s="30"/>
      <c r="K37" s="31"/>
    </row>
    <row r="38" spans="1:11" ht="15.75" thickBot="1" x14ac:dyDescent="0.3">
      <c r="A38" s="367" t="s">
        <v>0</v>
      </c>
      <c r="B38" s="381" t="s">
        <v>47</v>
      </c>
      <c r="C38" s="382"/>
      <c r="D38" s="383" t="s">
        <v>1</v>
      </c>
      <c r="E38" s="383" t="s">
        <v>17</v>
      </c>
      <c r="F38" s="383" t="s">
        <v>26</v>
      </c>
      <c r="G38" s="367" t="s">
        <v>2</v>
      </c>
      <c r="H38" s="370" t="s">
        <v>6</v>
      </c>
      <c r="I38" s="371"/>
      <c r="J38" s="372" t="s">
        <v>20</v>
      </c>
      <c r="K38" s="372" t="s">
        <v>21</v>
      </c>
    </row>
    <row r="39" spans="1:11" x14ac:dyDescent="0.25">
      <c r="A39" s="380"/>
      <c r="B39" s="367" t="s">
        <v>3</v>
      </c>
      <c r="C39" s="367" t="s">
        <v>4</v>
      </c>
      <c r="D39" s="384"/>
      <c r="E39" s="384"/>
      <c r="F39" s="384"/>
      <c r="G39" s="368"/>
      <c r="H39" s="378" t="s">
        <v>5</v>
      </c>
      <c r="I39" s="378" t="s">
        <v>86</v>
      </c>
      <c r="J39" s="373"/>
      <c r="K39" s="375"/>
    </row>
    <row r="40" spans="1:11" ht="15.75" thickBot="1" x14ac:dyDescent="0.3">
      <c r="A40" s="377"/>
      <c r="B40" s="377"/>
      <c r="C40" s="377"/>
      <c r="D40" s="385"/>
      <c r="E40" s="385"/>
      <c r="F40" s="385"/>
      <c r="G40" s="369"/>
      <c r="H40" s="376"/>
      <c r="I40" s="379"/>
      <c r="J40" s="374"/>
      <c r="K40" s="376"/>
    </row>
    <row r="41" spans="1:11" ht="72" thickBot="1" x14ac:dyDescent="0.3">
      <c r="A41" s="82">
        <v>1</v>
      </c>
      <c r="B41" s="82" t="s">
        <v>82</v>
      </c>
      <c r="C41" s="110" t="s">
        <v>146</v>
      </c>
      <c r="D41" s="82" t="s">
        <v>43</v>
      </c>
      <c r="E41" s="82" t="s">
        <v>147</v>
      </c>
      <c r="F41" s="82">
        <v>24</v>
      </c>
      <c r="G41" s="82" t="s">
        <v>118</v>
      </c>
      <c r="H41" s="82">
        <v>3</v>
      </c>
      <c r="I41" s="82">
        <v>35</v>
      </c>
      <c r="J41" s="111">
        <v>58764</v>
      </c>
      <c r="K41" s="111">
        <v>111600</v>
      </c>
    </row>
    <row r="42" spans="1:11" ht="15.75" thickBot="1" x14ac:dyDescent="0.3">
      <c r="A42" s="53">
        <f>SUM(A41:A41)</f>
        <v>1</v>
      </c>
      <c r="B42" s="360" t="s">
        <v>10</v>
      </c>
      <c r="C42" s="361"/>
      <c r="D42" s="361"/>
      <c r="E42" s="362"/>
      <c r="F42" s="150">
        <f>SUM(F41:F41)</f>
        <v>24</v>
      </c>
      <c r="G42" s="149"/>
      <c r="H42" s="150">
        <f>SUM(H41:H41)</f>
        <v>3</v>
      </c>
      <c r="I42" s="150">
        <f>SUM(I41:I41)</f>
        <v>35</v>
      </c>
      <c r="J42" s="151">
        <f>SUM(J41:J41)</f>
        <v>58764</v>
      </c>
      <c r="K42" s="151">
        <f>SUM(K41:K41)</f>
        <v>111600</v>
      </c>
    </row>
    <row r="43" spans="1:11" ht="15.75" thickBot="1" x14ac:dyDescent="0.3">
      <c r="A43" s="355" t="s">
        <v>9</v>
      </c>
      <c r="B43" s="356"/>
      <c r="C43" s="356"/>
      <c r="D43" s="356"/>
      <c r="E43" s="356"/>
      <c r="F43" s="356"/>
      <c r="G43" s="356"/>
      <c r="H43" s="39"/>
      <c r="I43" s="27"/>
      <c r="J43" s="151" t="s">
        <v>12</v>
      </c>
      <c r="K43" s="151">
        <f>+K42*1.1</f>
        <v>122760.00000000001</v>
      </c>
    </row>
    <row r="44" spans="1:11" ht="15.75" thickBot="1" x14ac:dyDescent="0.3">
      <c r="A44" s="357" t="s">
        <v>29</v>
      </c>
      <c r="B44" s="358"/>
      <c r="C44" s="358"/>
      <c r="D44" s="358"/>
      <c r="E44" s="358"/>
      <c r="F44" s="358"/>
      <c r="G44" s="358"/>
      <c r="H44" s="28"/>
      <c r="I44" s="28"/>
      <c r="J44" s="402">
        <f>+K43+J42</f>
        <v>181524</v>
      </c>
      <c r="K44" s="356"/>
    </row>
    <row r="46" spans="1:11" ht="15.75" thickBot="1" x14ac:dyDescent="0.3">
      <c r="A46" s="359" t="s">
        <v>66</v>
      </c>
      <c r="B46" s="390"/>
      <c r="C46" s="390"/>
      <c r="D46" s="8"/>
      <c r="E46" s="8"/>
      <c r="F46" s="8"/>
      <c r="G46" s="8"/>
      <c r="H46" s="29"/>
      <c r="I46" s="29"/>
      <c r="J46" s="30"/>
      <c r="K46" s="31"/>
    </row>
    <row r="47" spans="1:11" ht="15.75" thickBot="1" x14ac:dyDescent="0.3">
      <c r="A47" s="367" t="s">
        <v>0</v>
      </c>
      <c r="B47" s="381" t="s">
        <v>47</v>
      </c>
      <c r="C47" s="382"/>
      <c r="D47" s="383" t="s">
        <v>1</v>
      </c>
      <c r="E47" s="383" t="s">
        <v>17</v>
      </c>
      <c r="F47" s="383" t="s">
        <v>26</v>
      </c>
      <c r="G47" s="367" t="s">
        <v>2</v>
      </c>
      <c r="H47" s="370" t="s">
        <v>6</v>
      </c>
      <c r="I47" s="371"/>
      <c r="J47" s="372" t="s">
        <v>20</v>
      </c>
      <c r="K47" s="372" t="s">
        <v>21</v>
      </c>
    </row>
    <row r="48" spans="1:11" x14ac:dyDescent="0.25">
      <c r="A48" s="380"/>
      <c r="B48" s="367" t="s">
        <v>3</v>
      </c>
      <c r="C48" s="367" t="s">
        <v>4</v>
      </c>
      <c r="D48" s="384"/>
      <c r="E48" s="384"/>
      <c r="F48" s="384"/>
      <c r="G48" s="368"/>
      <c r="H48" s="378" t="s">
        <v>5</v>
      </c>
      <c r="I48" s="378" t="s">
        <v>86</v>
      </c>
      <c r="J48" s="373"/>
      <c r="K48" s="375"/>
    </row>
    <row r="49" spans="1:11" ht="15.75" thickBot="1" x14ac:dyDescent="0.3">
      <c r="A49" s="377"/>
      <c r="B49" s="377"/>
      <c r="C49" s="377"/>
      <c r="D49" s="385"/>
      <c r="E49" s="385"/>
      <c r="F49" s="385"/>
      <c r="G49" s="369"/>
      <c r="H49" s="376"/>
      <c r="I49" s="379"/>
      <c r="J49" s="374"/>
      <c r="K49" s="376"/>
    </row>
    <row r="50" spans="1:11" ht="86.25" thickBot="1" x14ac:dyDescent="0.3">
      <c r="A50" s="44">
        <v>1</v>
      </c>
      <c r="B50" s="70" t="s">
        <v>107</v>
      </c>
      <c r="C50" s="59" t="s">
        <v>122</v>
      </c>
      <c r="D50" s="70" t="s">
        <v>69</v>
      </c>
      <c r="E50" s="71" t="s">
        <v>150</v>
      </c>
      <c r="F50" s="70">
        <v>24</v>
      </c>
      <c r="G50" s="70" t="s">
        <v>151</v>
      </c>
      <c r="H50" s="70">
        <v>8</v>
      </c>
      <c r="I50" s="70">
        <v>38</v>
      </c>
      <c r="J50" s="74">
        <v>33600</v>
      </c>
      <c r="K50" s="111">
        <v>52200</v>
      </c>
    </row>
    <row r="51" spans="1:11" ht="15.75" thickBot="1" x14ac:dyDescent="0.3">
      <c r="A51" s="53">
        <f>SUM(A50:A50)</f>
        <v>1</v>
      </c>
      <c r="B51" s="360" t="s">
        <v>10</v>
      </c>
      <c r="C51" s="361"/>
      <c r="D51" s="361"/>
      <c r="E51" s="362"/>
      <c r="F51" s="154">
        <f>SUM(F50:F50)</f>
        <v>24</v>
      </c>
      <c r="G51" s="153"/>
      <c r="H51" s="154">
        <f>SUM(H50:H50)</f>
        <v>8</v>
      </c>
      <c r="I51" s="154">
        <f>SUM(I50:I50)</f>
        <v>38</v>
      </c>
      <c r="J51" s="156">
        <f>SUM(J50:J50)</f>
        <v>33600</v>
      </c>
      <c r="K51" s="156">
        <f>SUM(K50:K50)</f>
        <v>52200</v>
      </c>
    </row>
    <row r="52" spans="1:11" ht="15.75" thickBot="1" x14ac:dyDescent="0.3">
      <c r="A52" s="355" t="s">
        <v>9</v>
      </c>
      <c r="B52" s="356"/>
      <c r="C52" s="356"/>
      <c r="D52" s="356"/>
      <c r="E52" s="356"/>
      <c r="F52" s="356"/>
      <c r="G52" s="356"/>
      <c r="H52" s="39"/>
      <c r="I52" s="27"/>
      <c r="J52" s="156" t="s">
        <v>12</v>
      </c>
      <c r="K52" s="156">
        <f>+K51*1.1</f>
        <v>57420.000000000007</v>
      </c>
    </row>
    <row r="53" spans="1:11" ht="15.75" thickBot="1" x14ac:dyDescent="0.3">
      <c r="A53" s="357" t="s">
        <v>29</v>
      </c>
      <c r="B53" s="358"/>
      <c r="C53" s="358"/>
      <c r="D53" s="358"/>
      <c r="E53" s="358"/>
      <c r="F53" s="358"/>
      <c r="G53" s="358"/>
      <c r="H53" s="28"/>
      <c r="I53" s="28"/>
      <c r="J53" s="402">
        <f>+K52+J51</f>
        <v>91020</v>
      </c>
      <c r="K53" s="356"/>
    </row>
    <row r="55" spans="1:11" x14ac:dyDescent="0.25">
      <c r="B55" s="366" t="s">
        <v>22</v>
      </c>
      <c r="C55" s="366"/>
      <c r="D55" s="152"/>
      <c r="E55" s="152"/>
      <c r="F55" s="75"/>
      <c r="G55" s="75"/>
    </row>
    <row r="56" spans="1:11" x14ac:dyDescent="0.25">
      <c r="A56" s="363" t="s">
        <v>58</v>
      </c>
      <c r="B56" s="363"/>
      <c r="C56" s="155">
        <f>+A19+A32+A42+A51</f>
        <v>10</v>
      </c>
    </row>
    <row r="57" spans="1:11" x14ac:dyDescent="0.25">
      <c r="A57" s="363" t="s">
        <v>88</v>
      </c>
      <c r="B57" s="363"/>
      <c r="C57" s="155">
        <f>+F19+F32+F42+F51</f>
        <v>259</v>
      </c>
      <c r="D57" s="152"/>
      <c r="E57" s="152"/>
      <c r="F57" s="152"/>
      <c r="G57" s="152"/>
      <c r="H57" s="152"/>
    </row>
    <row r="58" spans="1:11" x14ac:dyDescent="0.25">
      <c r="A58" s="363" t="s">
        <v>8</v>
      </c>
      <c r="B58" s="363"/>
      <c r="C58" s="155">
        <f>+H19+H32+H42+H51</f>
        <v>187</v>
      </c>
      <c r="E58" s="359" t="s">
        <v>31</v>
      </c>
      <c r="F58" s="359"/>
      <c r="G58" s="359"/>
      <c r="H58" s="442">
        <f>+J19+J32+J42+J51</f>
        <v>652100</v>
      </c>
      <c r="I58" s="442"/>
      <c r="J58" s="166"/>
    </row>
    <row r="59" spans="1:11" x14ac:dyDescent="0.25">
      <c r="A59" s="393" t="s">
        <v>87</v>
      </c>
      <c r="B59" s="393"/>
      <c r="C59" s="157">
        <f>+I32+I42+I51+I19</f>
        <v>267</v>
      </c>
      <c r="E59" s="157" t="s">
        <v>32</v>
      </c>
      <c r="F59" s="15"/>
      <c r="G59" s="4"/>
      <c r="H59" s="442">
        <f>+K20+K33+K43+K52</f>
        <v>861850</v>
      </c>
      <c r="I59" s="442"/>
      <c r="J59" s="166"/>
    </row>
    <row r="60" spans="1:11" x14ac:dyDescent="0.25">
      <c r="A60" s="393"/>
      <c r="B60" s="393"/>
      <c r="C60" s="157"/>
      <c r="G60" s="3"/>
      <c r="H60" s="175"/>
      <c r="I60" s="176"/>
    </row>
    <row r="61" spans="1:11" x14ac:dyDescent="0.25">
      <c r="A61" s="363" t="s">
        <v>76</v>
      </c>
      <c r="B61" s="363"/>
      <c r="C61" s="155">
        <f>+C58+C59</f>
        <v>454</v>
      </c>
      <c r="E61" s="354" t="s">
        <v>96</v>
      </c>
      <c r="F61" s="354"/>
      <c r="G61" s="354"/>
      <c r="H61" s="442">
        <f>+H58+H59</f>
        <v>1513950</v>
      </c>
      <c r="I61" s="443"/>
    </row>
    <row r="63" spans="1:11" x14ac:dyDescent="0.25">
      <c r="C63" s="173" t="s">
        <v>57</v>
      </c>
    </row>
    <row r="65" spans="2:5" x14ac:dyDescent="0.25">
      <c r="B65" s="177" t="s">
        <v>58</v>
      </c>
      <c r="C65" s="174">
        <v>10</v>
      </c>
      <c r="D65" s="174" t="s">
        <v>18</v>
      </c>
      <c r="E65" s="5">
        <v>187</v>
      </c>
    </row>
    <row r="66" spans="2:5" x14ac:dyDescent="0.25">
      <c r="D66" s="11" t="s">
        <v>169</v>
      </c>
      <c r="E66" s="5">
        <v>267</v>
      </c>
    </row>
  </sheetData>
  <mergeCells count="87">
    <mergeCell ref="H58:I58"/>
    <mergeCell ref="A59:B60"/>
    <mergeCell ref="H59:I59"/>
    <mergeCell ref="A61:B61"/>
    <mergeCell ref="E61:G61"/>
    <mergeCell ref="H61:I61"/>
    <mergeCell ref="A56:B56"/>
    <mergeCell ref="A57:B57"/>
    <mergeCell ref="A58:B58"/>
    <mergeCell ref="E58:G58"/>
    <mergeCell ref="B51:E51"/>
    <mergeCell ref="A52:G52"/>
    <mergeCell ref="A53:G53"/>
    <mergeCell ref="J53:K53"/>
    <mergeCell ref="B55:C55"/>
    <mergeCell ref="F47:F49"/>
    <mergeCell ref="G47:G49"/>
    <mergeCell ref="H47:I47"/>
    <mergeCell ref="J47:J49"/>
    <mergeCell ref="K47:K49"/>
    <mergeCell ref="H48:H49"/>
    <mergeCell ref="I48:I49"/>
    <mergeCell ref="A46:C46"/>
    <mergeCell ref="A47:A49"/>
    <mergeCell ref="B47:C47"/>
    <mergeCell ref="D47:D49"/>
    <mergeCell ref="E47:E49"/>
    <mergeCell ref="B48:B49"/>
    <mergeCell ref="C48:C49"/>
    <mergeCell ref="F12:F14"/>
    <mergeCell ref="A7:I7"/>
    <mergeCell ref="A10:I10"/>
    <mergeCell ref="A6:K6"/>
    <mergeCell ref="A2:K2"/>
    <mergeCell ref="A3:K3"/>
    <mergeCell ref="B19:E19"/>
    <mergeCell ref="A20:G20"/>
    <mergeCell ref="A21:G21"/>
    <mergeCell ref="J21:K21"/>
    <mergeCell ref="G12:G14"/>
    <mergeCell ref="H12:I12"/>
    <mergeCell ref="J12:J14"/>
    <mergeCell ref="K12:K14"/>
    <mergeCell ref="B13:B14"/>
    <mergeCell ref="C13:C14"/>
    <mergeCell ref="H13:H14"/>
    <mergeCell ref="I13:I14"/>
    <mergeCell ref="A12:A14"/>
    <mergeCell ref="B12:C12"/>
    <mergeCell ref="D12:D14"/>
    <mergeCell ref="E12:E14"/>
    <mergeCell ref="A24:C24"/>
    <mergeCell ref="A25:A27"/>
    <mergeCell ref="B25:C25"/>
    <mergeCell ref="D25:D27"/>
    <mergeCell ref="E25:E27"/>
    <mergeCell ref="B26:B27"/>
    <mergeCell ref="C26:C27"/>
    <mergeCell ref="B32:E32"/>
    <mergeCell ref="A33:G33"/>
    <mergeCell ref="A34:G34"/>
    <mergeCell ref="J34:K34"/>
    <mergeCell ref="F25:F27"/>
    <mergeCell ref="G25:G27"/>
    <mergeCell ref="H25:I25"/>
    <mergeCell ref="J25:J27"/>
    <mergeCell ref="K25:K27"/>
    <mergeCell ref="H26:H27"/>
    <mergeCell ref="I26:I27"/>
    <mergeCell ref="A37:C37"/>
    <mergeCell ref="A38:A40"/>
    <mergeCell ref="B38:C38"/>
    <mergeCell ref="D38:D40"/>
    <mergeCell ref="E38:E40"/>
    <mergeCell ref="B39:B40"/>
    <mergeCell ref="C39:C40"/>
    <mergeCell ref="B42:E42"/>
    <mergeCell ref="A43:G43"/>
    <mergeCell ref="A44:G44"/>
    <mergeCell ref="J44:K44"/>
    <mergeCell ref="F38:F40"/>
    <mergeCell ref="G38:G40"/>
    <mergeCell ref="H38:I38"/>
    <mergeCell ref="J38:J40"/>
    <mergeCell ref="K38:K40"/>
    <mergeCell ref="H39:H40"/>
    <mergeCell ref="I39:I40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1" max="16383" man="1"/>
    <brk id="3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68EA-7FA3-4CCF-AF54-A017DDF63595}">
  <dimension ref="A2:M63"/>
  <sheetViews>
    <sheetView topLeftCell="A4" workbookViewId="0">
      <selection activeCell="A10" sqref="A10:K1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1" ht="16.5" x14ac:dyDescent="0.25">
      <c r="A2" s="441" t="s">
        <v>11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1" ht="16.5" customHeight="1" x14ac:dyDescent="0.25">
      <c r="A3" s="441" t="s">
        <v>59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</row>
    <row r="4" spans="1:11" x14ac:dyDescent="0.25">
      <c r="A4" s="178"/>
      <c r="B4" s="178"/>
      <c r="C4" s="178"/>
      <c r="D4" s="178"/>
      <c r="E4" s="178"/>
      <c r="F4" s="178"/>
      <c r="G4" s="178"/>
      <c r="H4" s="178"/>
      <c r="I4" s="178"/>
    </row>
    <row r="5" spans="1:11" x14ac:dyDescent="0.25">
      <c r="A5" s="178"/>
      <c r="B5" s="178"/>
      <c r="C5" s="178"/>
      <c r="D5" s="178"/>
      <c r="E5" s="178"/>
      <c r="F5" s="178"/>
      <c r="G5" s="178"/>
      <c r="H5" s="178"/>
      <c r="I5" s="178"/>
    </row>
    <row r="6" spans="1:11" ht="16.5" x14ac:dyDescent="0.25">
      <c r="A6" s="392" t="s">
        <v>170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1:11" x14ac:dyDescent="0.25">
      <c r="A7" s="398"/>
      <c r="B7" s="398"/>
      <c r="C7" s="398"/>
      <c r="D7" s="398"/>
      <c r="E7" s="398"/>
      <c r="F7" s="398"/>
      <c r="G7" s="398"/>
      <c r="H7" s="398"/>
      <c r="I7" s="398"/>
    </row>
    <row r="9" spans="1:11" ht="15.75" customHeight="1" thickBot="1" x14ac:dyDescent="0.3">
      <c r="A9" s="359" t="s">
        <v>98</v>
      </c>
      <c r="B9" s="390"/>
      <c r="C9" s="390"/>
      <c r="D9" s="8"/>
      <c r="E9" s="8"/>
      <c r="F9" s="8"/>
      <c r="G9" s="8"/>
      <c r="H9" s="29"/>
      <c r="I9" s="29"/>
      <c r="J9" s="30"/>
      <c r="K9" s="31"/>
    </row>
    <row r="10" spans="1:11" ht="15.75" customHeight="1" thickBot="1" x14ac:dyDescent="0.3">
      <c r="A10" s="367" t="s">
        <v>0</v>
      </c>
      <c r="B10" s="381" t="s">
        <v>47</v>
      </c>
      <c r="C10" s="382"/>
      <c r="D10" s="383" t="s">
        <v>1</v>
      </c>
      <c r="E10" s="383" t="s">
        <v>17</v>
      </c>
      <c r="F10" s="383" t="s">
        <v>26</v>
      </c>
      <c r="G10" s="367" t="s">
        <v>2</v>
      </c>
      <c r="H10" s="370" t="s">
        <v>6</v>
      </c>
      <c r="I10" s="371"/>
      <c r="J10" s="372" t="s">
        <v>20</v>
      </c>
      <c r="K10" s="372" t="s">
        <v>21</v>
      </c>
    </row>
    <row r="11" spans="1:11" ht="15" customHeight="1" x14ac:dyDescent="0.25">
      <c r="A11" s="380"/>
      <c r="B11" s="367" t="s">
        <v>3</v>
      </c>
      <c r="C11" s="367" t="s">
        <v>4</v>
      </c>
      <c r="D11" s="384"/>
      <c r="E11" s="384"/>
      <c r="F11" s="384"/>
      <c r="G11" s="368"/>
      <c r="H11" s="378" t="s">
        <v>5</v>
      </c>
      <c r="I11" s="378" t="s">
        <v>86</v>
      </c>
      <c r="J11" s="373"/>
      <c r="K11" s="375"/>
    </row>
    <row r="12" spans="1:11" ht="21.75" customHeight="1" thickBot="1" x14ac:dyDescent="0.3">
      <c r="A12" s="377"/>
      <c r="B12" s="377"/>
      <c r="C12" s="377"/>
      <c r="D12" s="385"/>
      <c r="E12" s="385"/>
      <c r="F12" s="385"/>
      <c r="G12" s="369"/>
      <c r="H12" s="376"/>
      <c r="I12" s="379"/>
      <c r="J12" s="374"/>
      <c r="K12" s="376"/>
    </row>
    <row r="13" spans="1:11" ht="72" thickBot="1" x14ac:dyDescent="0.3">
      <c r="A13" s="44">
        <v>1</v>
      </c>
      <c r="B13" s="82" t="s">
        <v>82</v>
      </c>
      <c r="C13" s="59" t="s">
        <v>90</v>
      </c>
      <c r="D13" s="82" t="s">
        <v>115</v>
      </c>
      <c r="E13" s="82" t="s">
        <v>172</v>
      </c>
      <c r="F13" s="70">
        <v>24</v>
      </c>
      <c r="G13" s="82" t="s">
        <v>171</v>
      </c>
      <c r="H13" s="70">
        <v>14</v>
      </c>
      <c r="I13" s="70">
        <v>21</v>
      </c>
      <c r="J13" s="111">
        <v>84960</v>
      </c>
      <c r="K13" s="111">
        <v>45800</v>
      </c>
    </row>
    <row r="14" spans="1:11" ht="72" thickBot="1" x14ac:dyDescent="0.3">
      <c r="A14" s="44">
        <v>1</v>
      </c>
      <c r="B14" s="82" t="s">
        <v>191</v>
      </c>
      <c r="C14" s="59" t="s">
        <v>188</v>
      </c>
      <c r="D14" s="82" t="s">
        <v>115</v>
      </c>
      <c r="E14" s="82" t="s">
        <v>189</v>
      </c>
      <c r="F14" s="70">
        <v>40</v>
      </c>
      <c r="G14" s="82" t="s">
        <v>190</v>
      </c>
      <c r="H14" s="70">
        <v>21</v>
      </c>
      <c r="I14" s="70">
        <v>8</v>
      </c>
      <c r="J14" s="111">
        <v>122720</v>
      </c>
      <c r="K14" s="111">
        <v>80400</v>
      </c>
    </row>
    <row r="15" spans="1:11" ht="15.75" customHeight="1" thickBot="1" x14ac:dyDescent="0.3">
      <c r="A15" s="53">
        <f>SUM(A13:A14)</f>
        <v>2</v>
      </c>
      <c r="B15" s="360" t="s">
        <v>10</v>
      </c>
      <c r="C15" s="361"/>
      <c r="D15" s="361"/>
      <c r="E15" s="362"/>
      <c r="F15" s="180">
        <f>SUM(F13:F14)</f>
        <v>64</v>
      </c>
      <c r="G15" s="179"/>
      <c r="H15" s="189">
        <f>SUM(H13:H14)</f>
        <v>35</v>
      </c>
      <c r="I15" s="189">
        <f>SUM(I13:I14)</f>
        <v>29</v>
      </c>
      <c r="J15" s="181">
        <f>SUM(J13:J14)</f>
        <v>207680</v>
      </c>
      <c r="K15" s="190">
        <f>SUM(K13:K14)</f>
        <v>126200</v>
      </c>
    </row>
    <row r="16" spans="1:11" ht="15.75" customHeight="1" thickBot="1" x14ac:dyDescent="0.3">
      <c r="A16" s="355" t="s">
        <v>9</v>
      </c>
      <c r="B16" s="356"/>
      <c r="C16" s="356"/>
      <c r="D16" s="356"/>
      <c r="E16" s="356"/>
      <c r="F16" s="356"/>
      <c r="G16" s="356"/>
      <c r="H16" s="39"/>
      <c r="I16" s="27"/>
      <c r="J16" s="181" t="s">
        <v>12</v>
      </c>
      <c r="K16" s="181">
        <f>+K15*1.1</f>
        <v>138820</v>
      </c>
    </row>
    <row r="17" spans="1:11" ht="15.75" customHeight="1" thickBot="1" x14ac:dyDescent="0.3">
      <c r="A17" s="357" t="s">
        <v>29</v>
      </c>
      <c r="B17" s="358"/>
      <c r="C17" s="358"/>
      <c r="D17" s="358"/>
      <c r="E17" s="358"/>
      <c r="F17" s="358"/>
      <c r="G17" s="358"/>
      <c r="H17" s="28"/>
      <c r="I17" s="28"/>
      <c r="J17" s="402">
        <f>+J15+K16</f>
        <v>346500</v>
      </c>
      <c r="K17" s="356"/>
    </row>
    <row r="19" spans="1:11" ht="15.75" thickBot="1" x14ac:dyDescent="0.3">
      <c r="A19" s="359" t="s">
        <v>60</v>
      </c>
      <c r="B19" s="390"/>
      <c r="C19" s="390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367" t="s">
        <v>0</v>
      </c>
      <c r="B20" s="381" t="s">
        <v>47</v>
      </c>
      <c r="C20" s="382"/>
      <c r="D20" s="383" t="s">
        <v>1</v>
      </c>
      <c r="E20" s="383" t="s">
        <v>17</v>
      </c>
      <c r="F20" s="383" t="s">
        <v>26</v>
      </c>
      <c r="G20" s="367" t="s">
        <v>2</v>
      </c>
      <c r="H20" s="370" t="s">
        <v>6</v>
      </c>
      <c r="I20" s="371"/>
      <c r="J20" s="372" t="s">
        <v>20</v>
      </c>
      <c r="K20" s="372" t="s">
        <v>21</v>
      </c>
    </row>
    <row r="21" spans="1:11" x14ac:dyDescent="0.25">
      <c r="A21" s="380"/>
      <c r="B21" s="367" t="s">
        <v>3</v>
      </c>
      <c r="C21" s="367" t="s">
        <v>4</v>
      </c>
      <c r="D21" s="384"/>
      <c r="E21" s="384"/>
      <c r="F21" s="384"/>
      <c r="G21" s="368"/>
      <c r="H21" s="378" t="s">
        <v>5</v>
      </c>
      <c r="I21" s="378" t="s">
        <v>86</v>
      </c>
      <c r="J21" s="373"/>
      <c r="K21" s="375"/>
    </row>
    <row r="22" spans="1:11" ht="19.5" customHeight="1" thickBot="1" x14ac:dyDescent="0.3">
      <c r="A22" s="377"/>
      <c r="B22" s="377"/>
      <c r="C22" s="377"/>
      <c r="D22" s="385"/>
      <c r="E22" s="385"/>
      <c r="F22" s="385"/>
      <c r="G22" s="369"/>
      <c r="H22" s="376"/>
      <c r="I22" s="379"/>
      <c r="J22" s="374"/>
      <c r="K22" s="376"/>
    </row>
    <row r="23" spans="1:11" ht="86.25" thickBot="1" x14ac:dyDescent="0.3">
      <c r="A23" s="70">
        <v>1</v>
      </c>
      <c r="B23" s="44" t="s">
        <v>173</v>
      </c>
      <c r="C23" s="59" t="s">
        <v>187</v>
      </c>
      <c r="D23" s="70" t="s">
        <v>62</v>
      </c>
      <c r="E23" s="71" t="s">
        <v>174</v>
      </c>
      <c r="F23" s="70">
        <v>16</v>
      </c>
      <c r="G23" s="70" t="s">
        <v>175</v>
      </c>
      <c r="H23" s="70">
        <v>3</v>
      </c>
      <c r="I23" s="70">
        <v>36</v>
      </c>
      <c r="J23" s="74">
        <v>27140</v>
      </c>
      <c r="K23" s="74">
        <v>20800</v>
      </c>
    </row>
    <row r="24" spans="1:11" ht="15.75" thickBot="1" x14ac:dyDescent="0.3">
      <c r="A24" s="53">
        <f>SUM(A23:A23)</f>
        <v>1</v>
      </c>
      <c r="B24" s="360" t="s">
        <v>10</v>
      </c>
      <c r="C24" s="361"/>
      <c r="D24" s="361"/>
      <c r="E24" s="362"/>
      <c r="F24" s="161">
        <f>SUM(F23:F23)</f>
        <v>16</v>
      </c>
      <c r="G24" s="162"/>
      <c r="H24" s="161">
        <f>SUM(H23:H23)</f>
        <v>3</v>
      </c>
      <c r="I24" s="161">
        <f>SUM(I23:I23)</f>
        <v>36</v>
      </c>
      <c r="J24" s="182">
        <f>SUM(J23:J23)</f>
        <v>27140</v>
      </c>
      <c r="K24" s="182">
        <f>SUM(K23:K23)</f>
        <v>20800</v>
      </c>
    </row>
    <row r="25" spans="1:11" ht="15.75" thickBot="1" x14ac:dyDescent="0.3">
      <c r="A25" s="355" t="s">
        <v>9</v>
      </c>
      <c r="B25" s="356"/>
      <c r="C25" s="356"/>
      <c r="D25" s="356"/>
      <c r="E25" s="356"/>
      <c r="F25" s="356"/>
      <c r="G25" s="356"/>
      <c r="H25" s="39"/>
      <c r="I25" s="27"/>
      <c r="J25" s="182" t="s">
        <v>12</v>
      </c>
      <c r="K25" s="182">
        <f>+K24*1.1</f>
        <v>22880.000000000004</v>
      </c>
    </row>
    <row r="26" spans="1:11" ht="15.75" thickBot="1" x14ac:dyDescent="0.3">
      <c r="A26" s="357" t="s">
        <v>29</v>
      </c>
      <c r="B26" s="358"/>
      <c r="C26" s="358"/>
      <c r="D26" s="358"/>
      <c r="E26" s="358"/>
      <c r="F26" s="358"/>
      <c r="G26" s="358"/>
      <c r="H26" s="28"/>
      <c r="I26" s="28"/>
      <c r="J26" s="402">
        <f>+J24+K25</f>
        <v>50020</v>
      </c>
      <c r="K26" s="356"/>
    </row>
    <row r="27" spans="1:11" ht="15.75" thickBot="1" x14ac:dyDescent="0.3">
      <c r="A27" s="359" t="s">
        <v>66</v>
      </c>
      <c r="B27" s="390"/>
      <c r="C27" s="390"/>
      <c r="D27" s="8"/>
      <c r="E27" s="8"/>
      <c r="F27" s="8"/>
      <c r="G27" s="8"/>
      <c r="H27" s="29"/>
      <c r="I27" s="29"/>
      <c r="J27" s="30"/>
      <c r="K27" s="31"/>
    </row>
    <row r="28" spans="1:11" ht="15.75" thickBot="1" x14ac:dyDescent="0.3">
      <c r="A28" s="367" t="s">
        <v>0</v>
      </c>
      <c r="B28" s="381" t="s">
        <v>47</v>
      </c>
      <c r="C28" s="382"/>
      <c r="D28" s="383" t="s">
        <v>1</v>
      </c>
      <c r="E28" s="383" t="s">
        <v>17</v>
      </c>
      <c r="F28" s="383" t="s">
        <v>26</v>
      </c>
      <c r="G28" s="367" t="s">
        <v>2</v>
      </c>
      <c r="H28" s="370" t="s">
        <v>6</v>
      </c>
      <c r="I28" s="371"/>
      <c r="J28" s="372" t="s">
        <v>20</v>
      </c>
      <c r="K28" s="372" t="s">
        <v>21</v>
      </c>
    </row>
    <row r="29" spans="1:11" x14ac:dyDescent="0.25">
      <c r="A29" s="380"/>
      <c r="B29" s="367" t="s">
        <v>3</v>
      </c>
      <c r="C29" s="367" t="s">
        <v>4</v>
      </c>
      <c r="D29" s="384"/>
      <c r="E29" s="384"/>
      <c r="F29" s="384"/>
      <c r="G29" s="368"/>
      <c r="H29" s="378" t="s">
        <v>5</v>
      </c>
      <c r="I29" s="378" t="s">
        <v>86</v>
      </c>
      <c r="J29" s="373"/>
      <c r="K29" s="375"/>
    </row>
    <row r="30" spans="1:11" ht="19.5" customHeight="1" thickBot="1" x14ac:dyDescent="0.3">
      <c r="A30" s="377"/>
      <c r="B30" s="377"/>
      <c r="C30" s="377"/>
      <c r="D30" s="385"/>
      <c r="E30" s="385"/>
      <c r="F30" s="385"/>
      <c r="G30" s="369"/>
      <c r="H30" s="376"/>
      <c r="I30" s="379"/>
      <c r="J30" s="374"/>
      <c r="K30" s="376"/>
    </row>
    <row r="31" spans="1:11" ht="72" customHeight="1" thickBot="1" x14ac:dyDescent="0.3">
      <c r="A31" s="44">
        <v>1</v>
      </c>
      <c r="B31" s="70" t="s">
        <v>107</v>
      </c>
      <c r="C31" s="59" t="s">
        <v>122</v>
      </c>
      <c r="D31" s="70" t="s">
        <v>69</v>
      </c>
      <c r="E31" s="71" t="s">
        <v>177</v>
      </c>
      <c r="F31" s="70">
        <v>12</v>
      </c>
      <c r="G31" s="70" t="s">
        <v>176</v>
      </c>
      <c r="H31" s="70">
        <v>8</v>
      </c>
      <c r="I31" s="70">
        <v>36</v>
      </c>
      <c r="J31" s="74">
        <v>33600</v>
      </c>
      <c r="K31" s="111">
        <v>41200</v>
      </c>
    </row>
    <row r="32" spans="1:11" ht="75.75" customHeight="1" thickBot="1" x14ac:dyDescent="0.3">
      <c r="A32" s="44">
        <v>1</v>
      </c>
      <c r="B32" s="70" t="s">
        <v>107</v>
      </c>
      <c r="C32" s="59" t="s">
        <v>122</v>
      </c>
      <c r="D32" s="70" t="s">
        <v>69</v>
      </c>
      <c r="E32" s="71" t="s">
        <v>178</v>
      </c>
      <c r="F32" s="70">
        <v>12</v>
      </c>
      <c r="G32" s="70" t="s">
        <v>179</v>
      </c>
      <c r="H32" s="70">
        <v>0</v>
      </c>
      <c r="I32" s="70">
        <v>36</v>
      </c>
      <c r="J32" s="74">
        <v>25200</v>
      </c>
      <c r="K32" s="111">
        <v>41200</v>
      </c>
    </row>
    <row r="33" spans="1:13" ht="15.75" thickBot="1" x14ac:dyDescent="0.3">
      <c r="A33" s="53">
        <f>SUM(A31:A32)</f>
        <v>2</v>
      </c>
      <c r="B33" s="360" t="s">
        <v>10</v>
      </c>
      <c r="C33" s="361"/>
      <c r="D33" s="361"/>
      <c r="E33" s="362"/>
      <c r="F33" s="184">
        <f>SUM(F31:F32)</f>
        <v>24</v>
      </c>
      <c r="G33" s="183"/>
      <c r="H33" s="184">
        <f>SUM(H31:H32)</f>
        <v>8</v>
      </c>
      <c r="I33" s="184">
        <f>SUM(I31:I32)</f>
        <v>72</v>
      </c>
      <c r="J33" s="185">
        <f>SUM(J31:J32)</f>
        <v>58800</v>
      </c>
      <c r="K33" s="185">
        <f>SUM(K31:K32)</f>
        <v>82400</v>
      </c>
    </row>
    <row r="34" spans="1:13" ht="15.75" thickBot="1" x14ac:dyDescent="0.3">
      <c r="A34" s="355" t="s">
        <v>9</v>
      </c>
      <c r="B34" s="356"/>
      <c r="C34" s="356"/>
      <c r="D34" s="356"/>
      <c r="E34" s="356"/>
      <c r="F34" s="356"/>
      <c r="G34" s="356"/>
      <c r="H34" s="39"/>
      <c r="I34" s="27"/>
      <c r="J34" s="185" t="s">
        <v>12</v>
      </c>
      <c r="K34" s="185">
        <f>+K33*1.1</f>
        <v>90640.000000000015</v>
      </c>
    </row>
    <row r="35" spans="1:13" ht="15.75" thickBot="1" x14ac:dyDescent="0.3">
      <c r="A35" s="357" t="s">
        <v>29</v>
      </c>
      <c r="B35" s="358"/>
      <c r="C35" s="358"/>
      <c r="D35" s="358"/>
      <c r="E35" s="358"/>
      <c r="F35" s="358"/>
      <c r="G35" s="358"/>
      <c r="H35" s="28"/>
      <c r="I35" s="28"/>
      <c r="J35" s="402">
        <f>+K34+J33</f>
        <v>149440</v>
      </c>
      <c r="K35" s="356"/>
    </row>
    <row r="37" spans="1:13" ht="15.75" thickBot="1" x14ac:dyDescent="0.3">
      <c r="A37" s="359" t="s">
        <v>79</v>
      </c>
      <c r="B37" s="390"/>
      <c r="C37" s="390"/>
      <c r="D37" s="8"/>
      <c r="E37" s="8"/>
      <c r="F37" s="8"/>
      <c r="G37" s="8"/>
      <c r="H37" s="29"/>
      <c r="I37" s="29"/>
      <c r="J37" s="30"/>
      <c r="K37" s="31"/>
    </row>
    <row r="38" spans="1:13" ht="15.75" thickBot="1" x14ac:dyDescent="0.3">
      <c r="A38" s="367" t="s">
        <v>0</v>
      </c>
      <c r="B38" s="381" t="s">
        <v>47</v>
      </c>
      <c r="C38" s="382"/>
      <c r="D38" s="383" t="s">
        <v>1</v>
      </c>
      <c r="E38" s="383" t="s">
        <v>17</v>
      </c>
      <c r="F38" s="383" t="s">
        <v>26</v>
      </c>
      <c r="G38" s="367" t="s">
        <v>2</v>
      </c>
      <c r="H38" s="370" t="s">
        <v>6</v>
      </c>
      <c r="I38" s="371"/>
      <c r="J38" s="372" t="s">
        <v>20</v>
      </c>
      <c r="K38" s="372" t="s">
        <v>21</v>
      </c>
    </row>
    <row r="39" spans="1:13" x14ac:dyDescent="0.25">
      <c r="A39" s="380"/>
      <c r="B39" s="367" t="s">
        <v>3</v>
      </c>
      <c r="C39" s="367" t="s">
        <v>4</v>
      </c>
      <c r="D39" s="384"/>
      <c r="E39" s="384"/>
      <c r="F39" s="384"/>
      <c r="G39" s="368"/>
      <c r="H39" s="378" t="s">
        <v>5</v>
      </c>
      <c r="I39" s="378" t="s">
        <v>86</v>
      </c>
      <c r="J39" s="373"/>
      <c r="K39" s="375"/>
    </row>
    <row r="40" spans="1:13" ht="18.75" customHeight="1" thickBot="1" x14ac:dyDescent="0.3">
      <c r="A40" s="377"/>
      <c r="B40" s="377"/>
      <c r="C40" s="377"/>
      <c r="D40" s="385"/>
      <c r="E40" s="385"/>
      <c r="F40" s="385"/>
      <c r="G40" s="369"/>
      <c r="H40" s="376"/>
      <c r="I40" s="379"/>
      <c r="J40" s="374"/>
      <c r="K40" s="376"/>
    </row>
    <row r="41" spans="1:13" ht="43.5" thickBot="1" x14ac:dyDescent="0.3">
      <c r="A41" s="82">
        <v>1</v>
      </c>
      <c r="B41" s="82" t="s">
        <v>180</v>
      </c>
      <c r="C41" s="82" t="s">
        <v>181</v>
      </c>
      <c r="D41" s="82" t="s">
        <v>43</v>
      </c>
      <c r="E41" s="82" t="s">
        <v>182</v>
      </c>
      <c r="F41" s="82">
        <v>8</v>
      </c>
      <c r="G41" s="82" t="s">
        <v>183</v>
      </c>
      <c r="H41" s="82">
        <v>13</v>
      </c>
      <c r="I41" s="82">
        <v>57</v>
      </c>
      <c r="J41" s="111">
        <v>27276</v>
      </c>
      <c r="K41" s="111">
        <v>24800</v>
      </c>
      <c r="M41" t="s">
        <v>186</v>
      </c>
    </row>
    <row r="42" spans="1:13" ht="63" customHeight="1" thickBot="1" x14ac:dyDescent="0.3">
      <c r="A42" s="82">
        <v>1</v>
      </c>
      <c r="B42" s="82" t="s">
        <v>192</v>
      </c>
      <c r="C42" s="59" t="s">
        <v>67</v>
      </c>
      <c r="D42" s="82" t="s">
        <v>43</v>
      </c>
      <c r="E42" s="82" t="s">
        <v>185</v>
      </c>
      <c r="F42" s="82">
        <v>24</v>
      </c>
      <c r="G42" s="82" t="s">
        <v>184</v>
      </c>
      <c r="H42" s="82">
        <v>24</v>
      </c>
      <c r="I42" s="82">
        <v>22</v>
      </c>
      <c r="J42" s="111">
        <v>38940</v>
      </c>
      <c r="K42" s="111">
        <v>40800</v>
      </c>
    </row>
    <row r="43" spans="1:13" ht="15.75" thickBot="1" x14ac:dyDescent="0.3">
      <c r="A43" s="53">
        <f>SUM(A41:A42)</f>
        <v>2</v>
      </c>
      <c r="B43" s="360" t="s">
        <v>10</v>
      </c>
      <c r="C43" s="361"/>
      <c r="D43" s="361"/>
      <c r="E43" s="362"/>
      <c r="F43" s="187">
        <f>SUM(F41:F42)</f>
        <v>32</v>
      </c>
      <c r="G43" s="186"/>
      <c r="H43" s="187">
        <f>SUM(H41:H42)</f>
        <v>37</v>
      </c>
      <c r="I43" s="187">
        <f>SUM(I41:I42)</f>
        <v>79</v>
      </c>
      <c r="J43" s="188">
        <f>SUM(J41:J42)</f>
        <v>66216</v>
      </c>
      <c r="K43" s="197">
        <f>SUM(K41:K42)</f>
        <v>65600</v>
      </c>
    </row>
    <row r="44" spans="1:13" ht="15.75" thickBot="1" x14ac:dyDescent="0.3">
      <c r="A44" s="355" t="s">
        <v>9</v>
      </c>
      <c r="B44" s="356"/>
      <c r="C44" s="356"/>
      <c r="D44" s="356"/>
      <c r="E44" s="356"/>
      <c r="F44" s="356"/>
      <c r="G44" s="356"/>
      <c r="H44" s="39"/>
      <c r="I44" s="27"/>
      <c r="J44" s="188" t="s">
        <v>12</v>
      </c>
      <c r="K44" s="188">
        <f>+K43*1.1</f>
        <v>72160</v>
      </c>
    </row>
    <row r="45" spans="1:13" ht="15.75" thickBot="1" x14ac:dyDescent="0.3">
      <c r="A45" s="357" t="s">
        <v>29</v>
      </c>
      <c r="B45" s="358"/>
      <c r="C45" s="358"/>
      <c r="D45" s="358"/>
      <c r="E45" s="358"/>
      <c r="F45" s="358"/>
      <c r="G45" s="358"/>
      <c r="H45" s="28"/>
      <c r="I45" s="28"/>
      <c r="J45" s="402">
        <f>+K44+J43</f>
        <v>138376</v>
      </c>
      <c r="K45" s="356"/>
    </row>
    <row r="47" spans="1:13" x14ac:dyDescent="0.25">
      <c r="B47" s="366" t="s">
        <v>22</v>
      </c>
      <c r="C47" s="366"/>
      <c r="D47" s="193"/>
      <c r="E47" s="193"/>
      <c r="F47" s="75"/>
      <c r="G47" s="75"/>
    </row>
    <row r="48" spans="1:13" x14ac:dyDescent="0.25">
      <c r="B48" s="193"/>
      <c r="C48" s="193"/>
      <c r="D48" s="193"/>
      <c r="E48" s="193"/>
      <c r="F48" s="75"/>
      <c r="G48" s="75"/>
    </row>
    <row r="49" spans="1:9" x14ac:dyDescent="0.25">
      <c r="A49" s="363" t="s">
        <v>58</v>
      </c>
      <c r="B49" s="363"/>
      <c r="C49" s="192">
        <f>+A43+A33+A24+A15</f>
        <v>7</v>
      </c>
    </row>
    <row r="50" spans="1:9" x14ac:dyDescent="0.25">
      <c r="A50" s="192" t="s">
        <v>88</v>
      </c>
      <c r="B50" s="192"/>
      <c r="C50" s="192">
        <f>+F43+F33+F24+F15</f>
        <v>136</v>
      </c>
    </row>
    <row r="51" spans="1:9" x14ac:dyDescent="0.25">
      <c r="A51" s="192" t="s">
        <v>8</v>
      </c>
      <c r="B51" s="192"/>
      <c r="C51" s="192">
        <f>+H43+H33+H24+H15</f>
        <v>83</v>
      </c>
    </row>
    <row r="52" spans="1:9" x14ac:dyDescent="0.25">
      <c r="A52" s="393" t="s">
        <v>87</v>
      </c>
      <c r="B52" s="393"/>
      <c r="C52" s="195">
        <f>+I43+I33+I24+I15</f>
        <v>216</v>
      </c>
    </row>
    <row r="53" spans="1:9" x14ac:dyDescent="0.25">
      <c r="A53" s="393"/>
      <c r="B53" s="393"/>
      <c r="C53" s="195"/>
      <c r="D53" s="193"/>
      <c r="E53" s="193"/>
      <c r="F53" s="193"/>
      <c r="G53" s="193"/>
      <c r="H53" s="193"/>
    </row>
    <row r="54" spans="1:9" x14ac:dyDescent="0.25">
      <c r="A54" s="363" t="s">
        <v>76</v>
      </c>
      <c r="B54" s="363"/>
      <c r="C54" s="192">
        <f>+C51+C52</f>
        <v>299</v>
      </c>
      <c r="E54" s="359" t="s">
        <v>31</v>
      </c>
      <c r="F54" s="359"/>
      <c r="G54" s="359"/>
      <c r="H54" s="442">
        <f>+J43+J33+J24+J15</f>
        <v>359836</v>
      </c>
      <c r="I54" s="442"/>
    </row>
    <row r="55" spans="1:9" x14ac:dyDescent="0.25">
      <c r="A55" s="192"/>
      <c r="B55" s="192"/>
      <c r="C55" s="192"/>
      <c r="E55" s="195" t="s">
        <v>32</v>
      </c>
      <c r="F55" s="15"/>
      <c r="G55" s="4"/>
      <c r="H55" s="442">
        <f>+K44+K34+K25+K16</f>
        <v>324500</v>
      </c>
      <c r="I55" s="442"/>
    </row>
    <row r="56" spans="1:9" x14ac:dyDescent="0.25">
      <c r="A56" s="192"/>
      <c r="B56" s="192"/>
      <c r="C56" s="192"/>
      <c r="G56" s="3"/>
      <c r="H56" s="175"/>
      <c r="I56" s="176"/>
    </row>
    <row r="57" spans="1:9" x14ac:dyDescent="0.25">
      <c r="A57" s="192"/>
      <c r="B57" s="192"/>
      <c r="C57" s="192"/>
      <c r="E57" s="354" t="s">
        <v>96</v>
      </c>
      <c r="F57" s="354"/>
      <c r="G57" s="354"/>
      <c r="H57" s="442">
        <f>+H54+H55</f>
        <v>684336</v>
      </c>
      <c r="I57" s="443"/>
    </row>
    <row r="58" spans="1:9" x14ac:dyDescent="0.25">
      <c r="A58" s="192"/>
      <c r="B58" s="192"/>
      <c r="C58" s="192"/>
      <c r="E58" s="191"/>
      <c r="F58" s="191"/>
      <c r="G58" s="191"/>
      <c r="H58" s="198"/>
      <c r="I58" s="199"/>
    </row>
    <row r="60" spans="1:9" x14ac:dyDescent="0.25">
      <c r="C60" s="193" t="s">
        <v>57</v>
      </c>
    </row>
    <row r="62" spans="1:9" x14ac:dyDescent="0.25">
      <c r="B62" s="177" t="s">
        <v>58</v>
      </c>
      <c r="C62" s="192">
        <f>+C49</f>
        <v>7</v>
      </c>
      <c r="D62" s="196" t="s">
        <v>18</v>
      </c>
      <c r="E62" s="5">
        <f>+C51</f>
        <v>83</v>
      </c>
    </row>
    <row r="63" spans="1:9" ht="29.25" x14ac:dyDescent="0.25">
      <c r="B63" s="192"/>
      <c r="C63" s="192"/>
      <c r="D63" s="194" t="s">
        <v>169</v>
      </c>
      <c r="E63" s="5">
        <f>+C52</f>
        <v>216</v>
      </c>
    </row>
  </sheetData>
  <mergeCells count="85">
    <mergeCell ref="B43:E43"/>
    <mergeCell ref="A44:G44"/>
    <mergeCell ref="A45:G45"/>
    <mergeCell ref="J45:K45"/>
    <mergeCell ref="F38:F40"/>
    <mergeCell ref="G38:G40"/>
    <mergeCell ref="H38:I38"/>
    <mergeCell ref="J38:J40"/>
    <mergeCell ref="K38:K40"/>
    <mergeCell ref="H39:H40"/>
    <mergeCell ref="I39:I40"/>
    <mergeCell ref="A37:C37"/>
    <mergeCell ref="A38:A40"/>
    <mergeCell ref="B38:C38"/>
    <mergeCell ref="D38:D40"/>
    <mergeCell ref="E38:E40"/>
    <mergeCell ref="B39:B40"/>
    <mergeCell ref="C39:C40"/>
    <mergeCell ref="J35:K35"/>
    <mergeCell ref="F28:F30"/>
    <mergeCell ref="G28:G30"/>
    <mergeCell ref="H28:I28"/>
    <mergeCell ref="J28:J30"/>
    <mergeCell ref="K28:K30"/>
    <mergeCell ref="H29:H30"/>
    <mergeCell ref="I29:I30"/>
    <mergeCell ref="J17:K17"/>
    <mergeCell ref="G10:G12"/>
    <mergeCell ref="H10:I10"/>
    <mergeCell ref="J10:J12"/>
    <mergeCell ref="K10:K12"/>
    <mergeCell ref="H11:H12"/>
    <mergeCell ref="I11:I12"/>
    <mergeCell ref="A10:A12"/>
    <mergeCell ref="B10:C10"/>
    <mergeCell ref="D10:D12"/>
    <mergeCell ref="E10:E12"/>
    <mergeCell ref="A2:K2"/>
    <mergeCell ref="A3:K3"/>
    <mergeCell ref="A6:K6"/>
    <mergeCell ref="A7:I7"/>
    <mergeCell ref="A9:C9"/>
    <mergeCell ref="B21:B22"/>
    <mergeCell ref="C21:C22"/>
    <mergeCell ref="H21:H22"/>
    <mergeCell ref="I21:I22"/>
    <mergeCell ref="F10:F12"/>
    <mergeCell ref="A19:C19"/>
    <mergeCell ref="A20:A22"/>
    <mergeCell ref="B20:C20"/>
    <mergeCell ref="D20:D22"/>
    <mergeCell ref="E20:E22"/>
    <mergeCell ref="F20:F22"/>
    <mergeCell ref="B15:E15"/>
    <mergeCell ref="A16:G16"/>
    <mergeCell ref="A17:G17"/>
    <mergeCell ref="B11:B12"/>
    <mergeCell ref="C11:C12"/>
    <mergeCell ref="J26:K26"/>
    <mergeCell ref="G20:G22"/>
    <mergeCell ref="H20:I20"/>
    <mergeCell ref="J20:J22"/>
    <mergeCell ref="K20:K22"/>
    <mergeCell ref="B47:C47"/>
    <mergeCell ref="A49:B49"/>
    <mergeCell ref="E54:G54"/>
    <mergeCell ref="B24:E24"/>
    <mergeCell ref="A25:G25"/>
    <mergeCell ref="A26:G26"/>
    <mergeCell ref="A27:C27"/>
    <mergeCell ref="A28:A30"/>
    <mergeCell ref="B28:C28"/>
    <mergeCell ref="D28:D30"/>
    <mergeCell ref="E28:E30"/>
    <mergeCell ref="B29:B30"/>
    <mergeCell ref="C29:C30"/>
    <mergeCell ref="B33:E33"/>
    <mergeCell ref="A34:G34"/>
    <mergeCell ref="A35:G35"/>
    <mergeCell ref="H54:I54"/>
    <mergeCell ref="A52:B53"/>
    <mergeCell ref="H55:I55"/>
    <mergeCell ref="A54:B54"/>
    <mergeCell ref="E57:G57"/>
    <mergeCell ref="H57:I57"/>
  </mergeCells>
  <pageMargins left="0.23622047244094491" right="0.23622047244094491" top="0.74803149606299213" bottom="0.74803149606299213" header="0.31496062992125984" footer="0.31496062992125984"/>
  <pageSetup scale="85" orientation="landscape" r:id="rId1"/>
  <rowBreaks count="1" manualBreakCount="1">
    <brk id="45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B53BA-E221-413D-92DD-E647C1193ACF}">
  <dimension ref="A2:M85"/>
  <sheetViews>
    <sheetView topLeftCell="A52" workbookViewId="0">
      <selection activeCell="A47" sqref="A47:K54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1" ht="16.5" customHeight="1" x14ac:dyDescent="0.25">
      <c r="A2" s="441" t="s">
        <v>11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1" ht="16.5" customHeight="1" x14ac:dyDescent="0.25">
      <c r="A3" s="441" t="s">
        <v>59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</row>
    <row r="4" spans="1:11" x14ac:dyDescent="0.25">
      <c r="A4" s="200"/>
      <c r="B4" s="200"/>
      <c r="C4" s="200"/>
      <c r="D4" s="200"/>
      <c r="E4" s="200"/>
      <c r="F4" s="200"/>
      <c r="G4" s="200"/>
      <c r="H4" s="200"/>
      <c r="I4" s="200"/>
    </row>
    <row r="5" spans="1:11" ht="16.5" x14ac:dyDescent="0.25">
      <c r="A5" s="392" t="s">
        <v>195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1:11" x14ac:dyDescent="0.25">
      <c r="A6" s="398"/>
      <c r="B6" s="398"/>
      <c r="C6" s="398"/>
      <c r="D6" s="398"/>
      <c r="E6" s="398"/>
      <c r="F6" s="398"/>
      <c r="G6" s="398"/>
      <c r="H6" s="398"/>
      <c r="I6" s="398"/>
    </row>
    <row r="7" spans="1:11" ht="15.75" thickBot="1" x14ac:dyDescent="0.3">
      <c r="A7" s="359" t="s">
        <v>66</v>
      </c>
      <c r="B7" s="390"/>
      <c r="C7" s="390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367" t="s">
        <v>0</v>
      </c>
      <c r="B8" s="381" t="s">
        <v>47</v>
      </c>
      <c r="C8" s="382"/>
      <c r="D8" s="383" t="s">
        <v>1</v>
      </c>
      <c r="E8" s="383" t="s">
        <v>17</v>
      </c>
      <c r="F8" s="383" t="s">
        <v>26</v>
      </c>
      <c r="G8" s="367" t="s">
        <v>2</v>
      </c>
      <c r="H8" s="370" t="s">
        <v>6</v>
      </c>
      <c r="I8" s="371"/>
      <c r="J8" s="372" t="s">
        <v>20</v>
      </c>
      <c r="K8" s="372" t="s">
        <v>21</v>
      </c>
    </row>
    <row r="9" spans="1:11" x14ac:dyDescent="0.25">
      <c r="A9" s="380"/>
      <c r="B9" s="367" t="s">
        <v>3</v>
      </c>
      <c r="C9" s="367" t="s">
        <v>4</v>
      </c>
      <c r="D9" s="384"/>
      <c r="E9" s="384"/>
      <c r="F9" s="384"/>
      <c r="G9" s="368"/>
      <c r="H9" s="378" t="s">
        <v>5</v>
      </c>
      <c r="I9" s="378" t="s">
        <v>86</v>
      </c>
      <c r="J9" s="373"/>
      <c r="K9" s="375"/>
    </row>
    <row r="10" spans="1:11" ht="21" customHeight="1" thickBot="1" x14ac:dyDescent="0.3">
      <c r="A10" s="377"/>
      <c r="B10" s="377"/>
      <c r="C10" s="377"/>
      <c r="D10" s="385"/>
      <c r="E10" s="385"/>
      <c r="F10" s="385"/>
      <c r="G10" s="369"/>
      <c r="H10" s="376"/>
      <c r="I10" s="379"/>
      <c r="J10" s="374"/>
      <c r="K10" s="376"/>
    </row>
    <row r="11" spans="1:11" ht="75.75" customHeight="1" thickBot="1" x14ac:dyDescent="0.3">
      <c r="A11" s="44">
        <v>1</v>
      </c>
      <c r="B11" s="70" t="s">
        <v>107</v>
      </c>
      <c r="C11" s="59" t="s">
        <v>122</v>
      </c>
      <c r="D11" s="70" t="s">
        <v>69</v>
      </c>
      <c r="E11" s="71" t="s">
        <v>193</v>
      </c>
      <c r="F11" s="70">
        <v>12</v>
      </c>
      <c r="G11" s="70" t="s">
        <v>194</v>
      </c>
      <c r="H11" s="70">
        <v>2</v>
      </c>
      <c r="I11" s="70">
        <v>23</v>
      </c>
      <c r="J11" s="74">
        <v>27840</v>
      </c>
      <c r="K11" s="111">
        <v>37150</v>
      </c>
    </row>
    <row r="12" spans="1:11" ht="69" customHeight="1" thickBot="1" x14ac:dyDescent="0.3">
      <c r="A12" s="70">
        <v>1</v>
      </c>
      <c r="B12" s="70" t="s">
        <v>208</v>
      </c>
      <c r="C12" s="59" t="s">
        <v>201</v>
      </c>
      <c r="D12" s="70" t="s">
        <v>69</v>
      </c>
      <c r="E12" s="71" t="s">
        <v>207</v>
      </c>
      <c r="F12" s="70">
        <v>20.5</v>
      </c>
      <c r="G12" s="70" t="s">
        <v>200</v>
      </c>
      <c r="H12" s="70">
        <v>28</v>
      </c>
      <c r="I12" s="70">
        <v>3</v>
      </c>
      <c r="J12" s="74">
        <v>41471</v>
      </c>
      <c r="K12" s="111">
        <v>26650</v>
      </c>
    </row>
    <row r="13" spans="1:11" ht="15.75" thickBot="1" x14ac:dyDescent="0.3">
      <c r="A13" s="53">
        <f>SUM(A11:A12)</f>
        <v>2</v>
      </c>
      <c r="B13" s="360" t="s">
        <v>10</v>
      </c>
      <c r="C13" s="361"/>
      <c r="D13" s="361"/>
      <c r="E13" s="362"/>
      <c r="F13" s="202">
        <f>SUM(F11:F12)</f>
        <v>32.5</v>
      </c>
      <c r="G13" s="201"/>
      <c r="H13" s="202">
        <f>SUM(H11:H12)</f>
        <v>30</v>
      </c>
      <c r="I13" s="202">
        <f>SUM(I11:I12)</f>
        <v>26</v>
      </c>
      <c r="J13" s="203">
        <f>SUM(J11:J12)</f>
        <v>69311</v>
      </c>
      <c r="K13" s="203">
        <f>SUM(K11:K12)</f>
        <v>63800</v>
      </c>
    </row>
    <row r="14" spans="1:11" ht="15.75" thickBot="1" x14ac:dyDescent="0.3">
      <c r="A14" s="355" t="s">
        <v>9</v>
      </c>
      <c r="B14" s="356"/>
      <c r="C14" s="356"/>
      <c r="D14" s="356"/>
      <c r="E14" s="356"/>
      <c r="F14" s="356"/>
      <c r="G14" s="356"/>
      <c r="H14" s="39"/>
      <c r="I14" s="27"/>
      <c r="J14" s="203" t="s">
        <v>12</v>
      </c>
      <c r="K14" s="203">
        <f>+K13*1.1</f>
        <v>70180</v>
      </c>
    </row>
    <row r="15" spans="1:11" ht="15.75" thickBot="1" x14ac:dyDescent="0.3">
      <c r="A15" s="357" t="s">
        <v>29</v>
      </c>
      <c r="B15" s="358"/>
      <c r="C15" s="358"/>
      <c r="D15" s="358"/>
      <c r="E15" s="358"/>
      <c r="F15" s="358"/>
      <c r="G15" s="358"/>
      <c r="H15" s="28"/>
      <c r="I15" s="28"/>
      <c r="J15" s="402">
        <f>+K14+J13</f>
        <v>139491</v>
      </c>
      <c r="K15" s="356"/>
    </row>
    <row r="16" spans="1:11" x14ac:dyDescent="0.25">
      <c r="A16" s="112"/>
      <c r="B16" s="113"/>
      <c r="C16" s="113"/>
      <c r="D16" s="113"/>
      <c r="E16" s="113"/>
      <c r="F16" s="113"/>
      <c r="G16" s="113"/>
      <c r="H16" s="114"/>
      <c r="I16" s="114"/>
      <c r="J16" s="115"/>
      <c r="K16" s="116"/>
    </row>
    <row r="18" spans="1:11" ht="15.75" thickBot="1" x14ac:dyDescent="0.3">
      <c r="A18" s="359" t="s">
        <v>60</v>
      </c>
      <c r="B18" s="390"/>
      <c r="C18" s="390"/>
      <c r="D18" s="8"/>
      <c r="E18" s="8"/>
      <c r="F18" s="8"/>
      <c r="G18" s="8"/>
      <c r="H18" s="29"/>
      <c r="I18" s="29"/>
      <c r="J18" s="30"/>
      <c r="K18" s="31"/>
    </row>
    <row r="19" spans="1:11" ht="15.75" thickBot="1" x14ac:dyDescent="0.3">
      <c r="A19" s="367" t="s">
        <v>0</v>
      </c>
      <c r="B19" s="381" t="s">
        <v>47</v>
      </c>
      <c r="C19" s="382"/>
      <c r="D19" s="383" t="s">
        <v>1</v>
      </c>
      <c r="E19" s="383" t="s">
        <v>17</v>
      </c>
      <c r="F19" s="383" t="s">
        <v>26</v>
      </c>
      <c r="G19" s="367" t="s">
        <v>2</v>
      </c>
      <c r="H19" s="370" t="s">
        <v>6</v>
      </c>
      <c r="I19" s="371"/>
      <c r="J19" s="372" t="s">
        <v>20</v>
      </c>
      <c r="K19" s="372" t="s">
        <v>21</v>
      </c>
    </row>
    <row r="20" spans="1:11" x14ac:dyDescent="0.25">
      <c r="A20" s="380"/>
      <c r="B20" s="367" t="s">
        <v>3</v>
      </c>
      <c r="C20" s="367" t="s">
        <v>4</v>
      </c>
      <c r="D20" s="384"/>
      <c r="E20" s="384"/>
      <c r="F20" s="384"/>
      <c r="G20" s="368"/>
      <c r="H20" s="378" t="s">
        <v>5</v>
      </c>
      <c r="I20" s="378" t="s">
        <v>86</v>
      </c>
      <c r="J20" s="373"/>
      <c r="K20" s="375"/>
    </row>
    <row r="21" spans="1:11" ht="23.25" customHeight="1" thickBot="1" x14ac:dyDescent="0.3">
      <c r="A21" s="377"/>
      <c r="B21" s="377"/>
      <c r="C21" s="377"/>
      <c r="D21" s="385"/>
      <c r="E21" s="385"/>
      <c r="F21" s="385"/>
      <c r="G21" s="369"/>
      <c r="H21" s="376"/>
      <c r="I21" s="379"/>
      <c r="J21" s="374"/>
      <c r="K21" s="376"/>
    </row>
    <row r="22" spans="1:11" ht="88.5" customHeight="1" thickBot="1" x14ac:dyDescent="0.3">
      <c r="A22" s="70">
        <v>1</v>
      </c>
      <c r="B22" s="44" t="s">
        <v>197</v>
      </c>
      <c r="C22" s="59" t="s">
        <v>196</v>
      </c>
      <c r="D22" s="70" t="s">
        <v>62</v>
      </c>
      <c r="E22" s="71" t="s">
        <v>198</v>
      </c>
      <c r="F22" s="70">
        <v>16</v>
      </c>
      <c r="G22" s="70" t="s">
        <v>199</v>
      </c>
      <c r="H22" s="70">
        <v>11</v>
      </c>
      <c r="I22" s="70">
        <v>16</v>
      </c>
      <c r="J22" s="74">
        <v>31860</v>
      </c>
      <c r="K22" s="74">
        <v>33600</v>
      </c>
    </row>
    <row r="23" spans="1:11" ht="15.75" thickBot="1" x14ac:dyDescent="0.3">
      <c r="A23" s="53">
        <f>SUM(A22:A22)</f>
        <v>1</v>
      </c>
      <c r="B23" s="360" t="s">
        <v>10</v>
      </c>
      <c r="C23" s="361"/>
      <c r="D23" s="361"/>
      <c r="E23" s="362"/>
      <c r="F23" s="161">
        <f>SUM(F22:F22)</f>
        <v>16</v>
      </c>
      <c r="G23" s="162"/>
      <c r="H23" s="161">
        <f>SUM(H22:H22)</f>
        <v>11</v>
      </c>
      <c r="I23" s="161">
        <f>SUM(I22:I22)</f>
        <v>16</v>
      </c>
      <c r="J23" s="204">
        <f>SUM(J22:J22)</f>
        <v>31860</v>
      </c>
      <c r="K23" s="204">
        <f>SUM(K22:K22)</f>
        <v>33600</v>
      </c>
    </row>
    <row r="24" spans="1:11" ht="15.75" thickBot="1" x14ac:dyDescent="0.3">
      <c r="A24" s="355" t="s">
        <v>9</v>
      </c>
      <c r="B24" s="356"/>
      <c r="C24" s="356"/>
      <c r="D24" s="356"/>
      <c r="E24" s="356"/>
      <c r="F24" s="356"/>
      <c r="G24" s="356"/>
      <c r="H24" s="39"/>
      <c r="I24" s="27"/>
      <c r="J24" s="204" t="s">
        <v>12</v>
      </c>
      <c r="K24" s="204">
        <f>+K23*1.1</f>
        <v>36960</v>
      </c>
    </row>
    <row r="25" spans="1:11" ht="15.75" thickBot="1" x14ac:dyDescent="0.3">
      <c r="A25" s="357" t="s">
        <v>29</v>
      </c>
      <c r="B25" s="358"/>
      <c r="C25" s="358"/>
      <c r="D25" s="358"/>
      <c r="E25" s="358"/>
      <c r="F25" s="358"/>
      <c r="G25" s="358"/>
      <c r="H25" s="28"/>
      <c r="I25" s="28"/>
      <c r="J25" s="402">
        <f>+J23+K24</f>
        <v>68820</v>
      </c>
      <c r="K25" s="356"/>
    </row>
    <row r="27" spans="1:11" ht="15.75" thickBot="1" x14ac:dyDescent="0.3">
      <c r="A27" s="359" t="s">
        <v>79</v>
      </c>
      <c r="B27" s="390"/>
      <c r="C27" s="390"/>
      <c r="D27" s="8"/>
      <c r="E27" s="8"/>
      <c r="F27" s="8"/>
      <c r="G27" s="8"/>
      <c r="H27" s="29"/>
      <c r="I27" s="29"/>
      <c r="J27" s="30"/>
      <c r="K27" s="31"/>
    </row>
    <row r="28" spans="1:11" ht="15.75" thickBot="1" x14ac:dyDescent="0.3">
      <c r="A28" s="367" t="s">
        <v>0</v>
      </c>
      <c r="B28" s="381" t="s">
        <v>47</v>
      </c>
      <c r="C28" s="382"/>
      <c r="D28" s="383" t="s">
        <v>1</v>
      </c>
      <c r="E28" s="383" t="s">
        <v>17</v>
      </c>
      <c r="F28" s="383" t="s">
        <v>26</v>
      </c>
      <c r="G28" s="367" t="s">
        <v>2</v>
      </c>
      <c r="H28" s="370" t="s">
        <v>6</v>
      </c>
      <c r="I28" s="371"/>
      <c r="J28" s="372" t="s">
        <v>20</v>
      </c>
      <c r="K28" s="372" t="s">
        <v>21</v>
      </c>
    </row>
    <row r="29" spans="1:11" x14ac:dyDescent="0.25">
      <c r="A29" s="380"/>
      <c r="B29" s="367" t="s">
        <v>3</v>
      </c>
      <c r="C29" s="367" t="s">
        <v>4</v>
      </c>
      <c r="D29" s="384"/>
      <c r="E29" s="384"/>
      <c r="F29" s="384"/>
      <c r="G29" s="368"/>
      <c r="H29" s="378" t="s">
        <v>5</v>
      </c>
      <c r="I29" s="378" t="s">
        <v>86</v>
      </c>
      <c r="J29" s="373"/>
      <c r="K29" s="375"/>
    </row>
    <row r="30" spans="1:11" ht="20.25" customHeight="1" thickBot="1" x14ac:dyDescent="0.3">
      <c r="A30" s="377"/>
      <c r="B30" s="377"/>
      <c r="C30" s="377"/>
      <c r="D30" s="385"/>
      <c r="E30" s="385"/>
      <c r="F30" s="385"/>
      <c r="G30" s="369"/>
      <c r="H30" s="376"/>
      <c r="I30" s="379"/>
      <c r="J30" s="374"/>
      <c r="K30" s="376"/>
    </row>
    <row r="31" spans="1:11" ht="86.25" thickBot="1" x14ac:dyDescent="0.3">
      <c r="A31" s="70">
        <v>1</v>
      </c>
      <c r="B31" s="82" t="s">
        <v>204</v>
      </c>
      <c r="C31" s="59" t="s">
        <v>205</v>
      </c>
      <c r="D31" s="82" t="s">
        <v>43</v>
      </c>
      <c r="E31" s="71" t="s">
        <v>202</v>
      </c>
      <c r="F31" s="70">
        <v>48</v>
      </c>
      <c r="G31" s="70" t="s">
        <v>102</v>
      </c>
      <c r="H31" s="70">
        <v>5</v>
      </c>
      <c r="I31" s="70">
        <v>30</v>
      </c>
      <c r="J31" s="74">
        <v>118377.60000000001</v>
      </c>
      <c r="K31" s="74">
        <v>91600</v>
      </c>
    </row>
    <row r="32" spans="1:11" ht="100.5" thickBot="1" x14ac:dyDescent="0.3">
      <c r="A32" s="70">
        <v>1</v>
      </c>
      <c r="B32" s="82" t="s">
        <v>206</v>
      </c>
      <c r="C32" s="225" t="s">
        <v>225</v>
      </c>
      <c r="D32" s="82" t="s">
        <v>43</v>
      </c>
      <c r="E32" s="82" t="s">
        <v>211</v>
      </c>
      <c r="F32" s="82">
        <v>16</v>
      </c>
      <c r="G32" s="82" t="s">
        <v>203</v>
      </c>
      <c r="H32" s="70">
        <v>0</v>
      </c>
      <c r="I32" s="70">
        <v>37</v>
      </c>
      <c r="J32" s="74">
        <v>42008</v>
      </c>
      <c r="K32" s="74">
        <v>36200</v>
      </c>
    </row>
    <row r="33" spans="1:11" ht="15.75" thickBot="1" x14ac:dyDescent="0.3">
      <c r="A33" s="224">
        <f>SUM(A31:A32)</f>
        <v>2</v>
      </c>
      <c r="B33" s="417" t="s">
        <v>10</v>
      </c>
      <c r="C33" s="444"/>
      <c r="D33" s="444"/>
      <c r="E33" s="445"/>
      <c r="F33" s="213">
        <f>SUM(F31:F32)</f>
        <v>64</v>
      </c>
      <c r="G33" s="59"/>
      <c r="H33" s="213">
        <f>SUM(H31:H32)</f>
        <v>5</v>
      </c>
      <c r="I33" s="213">
        <f>SUM(I31:I32)</f>
        <v>67</v>
      </c>
      <c r="J33" s="141">
        <f>SUM(J31:J32)</f>
        <v>160385.60000000001</v>
      </c>
      <c r="K33" s="141">
        <f>SUM(K31:K32)</f>
        <v>127800</v>
      </c>
    </row>
    <row r="34" spans="1:11" ht="15.75" thickBot="1" x14ac:dyDescent="0.3">
      <c r="A34" s="446" t="s">
        <v>9</v>
      </c>
      <c r="B34" s="447"/>
      <c r="C34" s="447"/>
      <c r="D34" s="447"/>
      <c r="E34" s="447"/>
      <c r="F34" s="447"/>
      <c r="G34" s="447"/>
      <c r="H34" s="142"/>
      <c r="I34" s="226"/>
      <c r="J34" s="141" t="s">
        <v>12</v>
      </c>
      <c r="K34" s="141">
        <f>+K33*1.1</f>
        <v>140580</v>
      </c>
    </row>
    <row r="35" spans="1:11" ht="15.75" thickBot="1" x14ac:dyDescent="0.3">
      <c r="A35" s="448" t="s">
        <v>29</v>
      </c>
      <c r="B35" s="449"/>
      <c r="C35" s="449"/>
      <c r="D35" s="449"/>
      <c r="E35" s="449"/>
      <c r="F35" s="449"/>
      <c r="G35" s="449"/>
      <c r="H35" s="227"/>
      <c r="I35" s="227"/>
      <c r="J35" s="450">
        <f>+K34+J33</f>
        <v>300965.59999999998</v>
      </c>
      <c r="K35" s="447"/>
    </row>
    <row r="37" spans="1:11" ht="15.75" thickBot="1" x14ac:dyDescent="0.3">
      <c r="A37" s="359" t="s">
        <v>11</v>
      </c>
      <c r="B37" s="390"/>
      <c r="C37" s="390"/>
      <c r="D37" s="8"/>
      <c r="E37" s="8"/>
      <c r="F37" s="8"/>
      <c r="G37" s="8"/>
      <c r="H37" s="29"/>
      <c r="I37" s="29"/>
      <c r="J37" s="30"/>
      <c r="K37" s="31"/>
    </row>
    <row r="38" spans="1:11" ht="15.75" thickBot="1" x14ac:dyDescent="0.3">
      <c r="A38" s="367" t="s">
        <v>0</v>
      </c>
      <c r="B38" s="381" t="s">
        <v>47</v>
      </c>
      <c r="C38" s="382"/>
      <c r="D38" s="383" t="s">
        <v>1</v>
      </c>
      <c r="E38" s="383" t="s">
        <v>17</v>
      </c>
      <c r="F38" s="383" t="s">
        <v>26</v>
      </c>
      <c r="G38" s="367" t="s">
        <v>2</v>
      </c>
      <c r="H38" s="370" t="s">
        <v>6</v>
      </c>
      <c r="I38" s="371"/>
      <c r="J38" s="372" t="s">
        <v>20</v>
      </c>
      <c r="K38" s="372" t="s">
        <v>21</v>
      </c>
    </row>
    <row r="39" spans="1:11" x14ac:dyDescent="0.25">
      <c r="A39" s="380"/>
      <c r="B39" s="367" t="s">
        <v>3</v>
      </c>
      <c r="C39" s="367" t="s">
        <v>4</v>
      </c>
      <c r="D39" s="384"/>
      <c r="E39" s="384"/>
      <c r="F39" s="384"/>
      <c r="G39" s="368"/>
      <c r="H39" s="378" t="s">
        <v>5</v>
      </c>
      <c r="I39" s="378" t="s">
        <v>86</v>
      </c>
      <c r="J39" s="373"/>
      <c r="K39" s="375"/>
    </row>
    <row r="40" spans="1:11" ht="19.5" customHeight="1" thickBot="1" x14ac:dyDescent="0.3">
      <c r="A40" s="377"/>
      <c r="B40" s="377"/>
      <c r="C40" s="377"/>
      <c r="D40" s="385"/>
      <c r="E40" s="385"/>
      <c r="F40" s="385"/>
      <c r="G40" s="369"/>
      <c r="H40" s="376"/>
      <c r="I40" s="379"/>
      <c r="J40" s="374"/>
      <c r="K40" s="376"/>
    </row>
    <row r="41" spans="1:11" ht="57.75" thickBot="1" x14ac:dyDescent="0.3">
      <c r="A41" s="44">
        <v>1</v>
      </c>
      <c r="B41" s="82" t="s">
        <v>127</v>
      </c>
      <c r="C41" s="59" t="s">
        <v>217</v>
      </c>
      <c r="D41" s="82" t="s">
        <v>209</v>
      </c>
      <c r="E41" s="127" t="s">
        <v>210</v>
      </c>
      <c r="F41" s="70">
        <v>2.5</v>
      </c>
      <c r="G41" s="82" t="s">
        <v>125</v>
      </c>
      <c r="H41" s="70">
        <v>56</v>
      </c>
      <c r="I41" s="70">
        <v>0</v>
      </c>
      <c r="J41" s="111">
        <v>0</v>
      </c>
      <c r="K41" s="111">
        <v>0</v>
      </c>
    </row>
    <row r="42" spans="1:11" ht="15.75" thickBot="1" x14ac:dyDescent="0.3">
      <c r="A42" s="53">
        <f>+A41</f>
        <v>1</v>
      </c>
      <c r="B42" s="360"/>
      <c r="C42" s="361"/>
      <c r="D42" s="361"/>
      <c r="E42" s="362"/>
      <c r="F42" s="215">
        <f>SUM(F41:F41)</f>
        <v>2.5</v>
      </c>
      <c r="G42" s="214"/>
      <c r="H42" s="215">
        <f>SUM(H41:H41)</f>
        <v>56</v>
      </c>
      <c r="I42" s="215">
        <f>SUM(I41:I41)</f>
        <v>0</v>
      </c>
      <c r="J42" s="216">
        <f>SUM(J41:J41)</f>
        <v>0</v>
      </c>
      <c r="K42" s="216">
        <f>SUM(K41:K41)</f>
        <v>0</v>
      </c>
    </row>
    <row r="43" spans="1:11" ht="15.75" thickBot="1" x14ac:dyDescent="0.3">
      <c r="A43" s="355" t="s">
        <v>9</v>
      </c>
      <c r="B43" s="356"/>
      <c r="C43" s="356"/>
      <c r="D43" s="356"/>
      <c r="E43" s="356"/>
      <c r="F43" s="356"/>
      <c r="G43" s="356"/>
      <c r="H43" s="39"/>
      <c r="I43" s="27"/>
      <c r="J43" s="216" t="s">
        <v>12</v>
      </c>
      <c r="K43" s="216">
        <f>+K42*1.1</f>
        <v>0</v>
      </c>
    </row>
    <row r="44" spans="1:11" ht="15.75" thickBot="1" x14ac:dyDescent="0.3">
      <c r="A44" s="357" t="s">
        <v>29</v>
      </c>
      <c r="B44" s="358"/>
      <c r="C44" s="358"/>
      <c r="D44" s="358"/>
      <c r="E44" s="358"/>
      <c r="F44" s="358"/>
      <c r="G44" s="358"/>
      <c r="H44" s="28"/>
      <c r="I44" s="28"/>
      <c r="J44" s="402">
        <f>+J42+K43</f>
        <v>0</v>
      </c>
      <c r="K44" s="356"/>
    </row>
    <row r="46" spans="1:11" ht="15.75" thickBot="1" x14ac:dyDescent="0.3">
      <c r="A46" s="359" t="s">
        <v>98</v>
      </c>
      <c r="B46" s="390"/>
      <c r="C46" s="390"/>
      <c r="D46" s="8"/>
      <c r="E46" s="8"/>
      <c r="F46" s="8"/>
      <c r="G46" s="8"/>
      <c r="H46" s="29"/>
      <c r="I46" s="29"/>
      <c r="J46" s="30"/>
      <c r="K46" s="31"/>
    </row>
    <row r="47" spans="1:11" ht="15.75" thickBot="1" x14ac:dyDescent="0.3">
      <c r="A47" s="367" t="s">
        <v>0</v>
      </c>
      <c r="B47" s="381" t="s">
        <v>47</v>
      </c>
      <c r="C47" s="382"/>
      <c r="D47" s="383" t="s">
        <v>1</v>
      </c>
      <c r="E47" s="383" t="s">
        <v>17</v>
      </c>
      <c r="F47" s="383" t="s">
        <v>26</v>
      </c>
      <c r="G47" s="367" t="s">
        <v>2</v>
      </c>
      <c r="H47" s="370" t="s">
        <v>6</v>
      </c>
      <c r="I47" s="371"/>
      <c r="J47" s="372" t="s">
        <v>20</v>
      </c>
      <c r="K47" s="372" t="s">
        <v>21</v>
      </c>
    </row>
    <row r="48" spans="1:11" x14ac:dyDescent="0.25">
      <c r="A48" s="380"/>
      <c r="B48" s="367" t="s">
        <v>3</v>
      </c>
      <c r="C48" s="367" t="s">
        <v>4</v>
      </c>
      <c r="D48" s="384"/>
      <c r="E48" s="384"/>
      <c r="F48" s="384"/>
      <c r="G48" s="368"/>
      <c r="H48" s="378" t="s">
        <v>5</v>
      </c>
      <c r="I48" s="378" t="s">
        <v>86</v>
      </c>
      <c r="J48" s="373"/>
      <c r="K48" s="375"/>
    </row>
    <row r="49" spans="1:11" ht="15.75" thickBot="1" x14ac:dyDescent="0.3">
      <c r="A49" s="377"/>
      <c r="B49" s="377"/>
      <c r="C49" s="377"/>
      <c r="D49" s="385"/>
      <c r="E49" s="385"/>
      <c r="F49" s="385"/>
      <c r="G49" s="369"/>
      <c r="H49" s="376"/>
      <c r="I49" s="379"/>
      <c r="J49" s="374"/>
      <c r="K49" s="376"/>
    </row>
    <row r="50" spans="1:11" ht="72" thickBot="1" x14ac:dyDescent="0.3">
      <c r="A50" s="44">
        <v>1</v>
      </c>
      <c r="B50" s="82" t="s">
        <v>191</v>
      </c>
      <c r="C50" s="59" t="s">
        <v>188</v>
      </c>
      <c r="D50" s="82" t="s">
        <v>218</v>
      </c>
      <c r="E50" s="82" t="s">
        <v>212</v>
      </c>
      <c r="F50" s="70">
        <v>40</v>
      </c>
      <c r="G50" s="82" t="s">
        <v>213</v>
      </c>
      <c r="H50" s="70">
        <v>14</v>
      </c>
      <c r="I50" s="70">
        <v>13</v>
      </c>
      <c r="J50" s="111">
        <v>105020</v>
      </c>
      <c r="K50" s="111">
        <v>88850</v>
      </c>
    </row>
    <row r="51" spans="1:11" ht="72" thickBot="1" x14ac:dyDescent="0.3">
      <c r="A51" s="44">
        <v>1</v>
      </c>
      <c r="B51" s="82" t="s">
        <v>216</v>
      </c>
      <c r="C51" s="59" t="s">
        <v>91</v>
      </c>
      <c r="D51" s="82" t="s">
        <v>218</v>
      </c>
      <c r="E51" s="82" t="s">
        <v>214</v>
      </c>
      <c r="F51" s="70">
        <v>24</v>
      </c>
      <c r="G51" s="82" t="s">
        <v>215</v>
      </c>
      <c r="H51" s="70">
        <v>8</v>
      </c>
      <c r="I51" s="70">
        <v>35</v>
      </c>
      <c r="J51" s="111">
        <v>82600</v>
      </c>
      <c r="K51" s="111">
        <v>44600</v>
      </c>
    </row>
    <row r="52" spans="1:11" ht="15.75" thickBot="1" x14ac:dyDescent="0.3">
      <c r="A52" s="53">
        <f>SUM(A50:A51)</f>
        <v>2</v>
      </c>
      <c r="B52" s="360" t="s">
        <v>10</v>
      </c>
      <c r="C52" s="361"/>
      <c r="D52" s="361"/>
      <c r="E52" s="362"/>
      <c r="F52" s="218">
        <f>SUM(F50:F51)</f>
        <v>64</v>
      </c>
      <c r="G52" s="217"/>
      <c r="H52" s="218">
        <f>SUM(H50:H51)</f>
        <v>22</v>
      </c>
      <c r="I52" s="218">
        <f>SUM(I50:I51)</f>
        <v>48</v>
      </c>
      <c r="J52" s="219">
        <f>SUM(J50:J51)</f>
        <v>187620</v>
      </c>
      <c r="K52" s="219">
        <f>SUM(K50:K51)</f>
        <v>133450</v>
      </c>
    </row>
    <row r="53" spans="1:11" ht="15.75" thickBot="1" x14ac:dyDescent="0.3">
      <c r="A53" s="355" t="s">
        <v>9</v>
      </c>
      <c r="B53" s="356"/>
      <c r="C53" s="356"/>
      <c r="D53" s="356"/>
      <c r="E53" s="356"/>
      <c r="F53" s="356"/>
      <c r="G53" s="356"/>
      <c r="H53" s="39"/>
      <c r="I53" s="27"/>
      <c r="J53" s="219" t="s">
        <v>12</v>
      </c>
      <c r="K53" s="219">
        <f>+K52*1.1</f>
        <v>146795</v>
      </c>
    </row>
    <row r="54" spans="1:11" ht="15.75" thickBot="1" x14ac:dyDescent="0.3">
      <c r="A54" s="357" t="s">
        <v>29</v>
      </c>
      <c r="B54" s="358"/>
      <c r="C54" s="358"/>
      <c r="D54" s="358"/>
      <c r="E54" s="358"/>
      <c r="F54" s="358"/>
      <c r="G54" s="358"/>
      <c r="H54" s="28"/>
      <c r="I54" s="28"/>
      <c r="J54" s="402">
        <f>+J52+K53</f>
        <v>334415</v>
      </c>
      <c r="K54" s="356"/>
    </row>
    <row r="56" spans="1:11" ht="15.75" customHeight="1" thickBot="1" x14ac:dyDescent="0.3">
      <c r="A56" s="359" t="s">
        <v>221</v>
      </c>
      <c r="B56" s="390"/>
      <c r="C56" s="390"/>
      <c r="D56" s="8"/>
      <c r="E56" s="8"/>
      <c r="F56" s="8"/>
      <c r="G56" s="8"/>
      <c r="H56" s="29"/>
      <c r="I56" s="29"/>
      <c r="J56" s="30"/>
      <c r="K56" s="31"/>
    </row>
    <row r="57" spans="1:11" ht="15.75" customHeight="1" thickBot="1" x14ac:dyDescent="0.3">
      <c r="A57" s="367" t="s">
        <v>0</v>
      </c>
      <c r="B57" s="381" t="s">
        <v>47</v>
      </c>
      <c r="C57" s="382"/>
      <c r="D57" s="383" t="s">
        <v>1</v>
      </c>
      <c r="E57" s="383" t="s">
        <v>17</v>
      </c>
      <c r="F57" s="383" t="s">
        <v>26</v>
      </c>
      <c r="G57" s="367" t="s">
        <v>2</v>
      </c>
      <c r="H57" s="370" t="s">
        <v>6</v>
      </c>
      <c r="I57" s="371"/>
      <c r="J57" s="372" t="s">
        <v>20</v>
      </c>
      <c r="K57" s="372" t="s">
        <v>21</v>
      </c>
    </row>
    <row r="58" spans="1:11" ht="15" customHeight="1" x14ac:dyDescent="0.25">
      <c r="A58" s="380"/>
      <c r="B58" s="367" t="s">
        <v>3</v>
      </c>
      <c r="C58" s="367" t="s">
        <v>4</v>
      </c>
      <c r="D58" s="384"/>
      <c r="E58" s="384"/>
      <c r="F58" s="384"/>
      <c r="G58" s="368"/>
      <c r="H58" s="378" t="s">
        <v>5</v>
      </c>
      <c r="I58" s="378" t="s">
        <v>86</v>
      </c>
      <c r="J58" s="373"/>
      <c r="K58" s="375"/>
    </row>
    <row r="59" spans="1:11" ht="19.5" customHeight="1" thickBot="1" x14ac:dyDescent="0.3">
      <c r="A59" s="377"/>
      <c r="B59" s="377"/>
      <c r="C59" s="377"/>
      <c r="D59" s="385"/>
      <c r="E59" s="385"/>
      <c r="F59" s="385"/>
      <c r="G59" s="369"/>
      <c r="H59" s="376"/>
      <c r="I59" s="379"/>
      <c r="J59" s="374"/>
      <c r="K59" s="376"/>
    </row>
    <row r="60" spans="1:11" ht="60.75" customHeight="1" thickBot="1" x14ac:dyDescent="0.3">
      <c r="A60" s="44">
        <v>1</v>
      </c>
      <c r="B60" s="82" t="s">
        <v>228</v>
      </c>
      <c r="C60" s="230" t="s">
        <v>226</v>
      </c>
      <c r="D60" s="138" t="s">
        <v>38</v>
      </c>
      <c r="E60" s="127" t="s">
        <v>198</v>
      </c>
      <c r="F60" s="70">
        <v>20</v>
      </c>
      <c r="G60" s="82" t="s">
        <v>102</v>
      </c>
      <c r="H60" s="70">
        <v>8</v>
      </c>
      <c r="I60" s="70">
        <v>17</v>
      </c>
      <c r="J60" s="111">
        <v>66620</v>
      </c>
      <c r="K60" s="111">
        <v>28200</v>
      </c>
    </row>
    <row r="61" spans="1:11" ht="72" thickBot="1" x14ac:dyDescent="0.3">
      <c r="A61" s="44">
        <v>1</v>
      </c>
      <c r="B61" s="82" t="s">
        <v>227</v>
      </c>
      <c r="C61" s="73" t="s">
        <v>72</v>
      </c>
      <c r="D61" s="82" t="s">
        <v>222</v>
      </c>
      <c r="E61" s="127" t="s">
        <v>223</v>
      </c>
      <c r="F61" s="70">
        <v>46</v>
      </c>
      <c r="G61" s="82" t="s">
        <v>224</v>
      </c>
      <c r="H61" s="70">
        <v>33</v>
      </c>
      <c r="I61" s="70">
        <v>0</v>
      </c>
      <c r="J61" s="111">
        <v>200000</v>
      </c>
      <c r="K61" s="111">
        <v>122800</v>
      </c>
    </row>
    <row r="62" spans="1:11" ht="15.75" thickBot="1" x14ac:dyDescent="0.3">
      <c r="A62" s="53">
        <f>SUM(A60:A61)</f>
        <v>2</v>
      </c>
      <c r="B62" s="360"/>
      <c r="C62" s="361"/>
      <c r="D62" s="361"/>
      <c r="E62" s="362"/>
      <c r="F62" s="221">
        <f>SUM(F60:F61)</f>
        <v>66</v>
      </c>
      <c r="G62" s="220"/>
      <c r="H62" s="221">
        <f>SUM(H60:H61)</f>
        <v>41</v>
      </c>
      <c r="I62" s="228">
        <f>SUM(I60:I61)</f>
        <v>17</v>
      </c>
      <c r="J62" s="223">
        <f>SUM(J60:J61)</f>
        <v>266620</v>
      </c>
      <c r="K62" s="229">
        <f>SUM(K60:K61)</f>
        <v>151000</v>
      </c>
    </row>
    <row r="63" spans="1:11" ht="15.75" customHeight="1" thickBot="1" x14ac:dyDescent="0.3">
      <c r="A63" s="355" t="s">
        <v>9</v>
      </c>
      <c r="B63" s="356"/>
      <c r="C63" s="356"/>
      <c r="D63" s="356"/>
      <c r="E63" s="356"/>
      <c r="F63" s="356"/>
      <c r="G63" s="356"/>
      <c r="H63" s="39"/>
      <c r="I63" s="27"/>
      <c r="J63" s="223" t="s">
        <v>12</v>
      </c>
      <c r="K63" s="223">
        <f>+K62*1.1</f>
        <v>166100</v>
      </c>
    </row>
    <row r="64" spans="1:11" ht="15.75" customHeight="1" thickBot="1" x14ac:dyDescent="0.3">
      <c r="A64" s="357" t="s">
        <v>29</v>
      </c>
      <c r="B64" s="358"/>
      <c r="C64" s="358"/>
      <c r="D64" s="358"/>
      <c r="E64" s="358"/>
      <c r="F64" s="358"/>
      <c r="G64" s="358"/>
      <c r="H64" s="28"/>
      <c r="I64" s="28"/>
      <c r="J64" s="402">
        <f>+J62+K63</f>
        <v>432720</v>
      </c>
      <c r="K64" s="356"/>
    </row>
    <row r="68" spans="1:13" x14ac:dyDescent="0.25">
      <c r="B68" s="366" t="s">
        <v>22</v>
      </c>
      <c r="C68" s="366"/>
      <c r="D68" s="206"/>
      <c r="E68" s="206"/>
      <c r="F68" s="75"/>
      <c r="G68" s="75"/>
    </row>
    <row r="69" spans="1:13" x14ac:dyDescent="0.25">
      <c r="B69" s="206"/>
      <c r="C69" s="206"/>
      <c r="D69" s="206"/>
      <c r="E69" s="206"/>
      <c r="F69" s="75"/>
      <c r="G69" s="75"/>
    </row>
    <row r="70" spans="1:13" x14ac:dyDescent="0.25">
      <c r="A70" s="363" t="s">
        <v>58</v>
      </c>
      <c r="B70" s="363"/>
      <c r="C70" s="208">
        <f>+A13+A23+A33+A52+A62</f>
        <v>9</v>
      </c>
    </row>
    <row r="71" spans="1:13" x14ac:dyDescent="0.25">
      <c r="A71" s="363" t="s">
        <v>128</v>
      </c>
      <c r="B71" s="363"/>
      <c r="C71" s="222">
        <v>1</v>
      </c>
      <c r="D71" t="s">
        <v>219</v>
      </c>
    </row>
    <row r="72" spans="1:13" x14ac:dyDescent="0.25">
      <c r="A72" s="208" t="s">
        <v>88</v>
      </c>
      <c r="B72" s="208"/>
      <c r="C72" s="208">
        <f>+F13+F23+F33+F42+F52+F62</f>
        <v>245</v>
      </c>
      <c r="D72" s="3"/>
    </row>
    <row r="73" spans="1:13" x14ac:dyDescent="0.25">
      <c r="A73" s="208" t="s">
        <v>8</v>
      </c>
      <c r="B73" s="208"/>
      <c r="C73" s="208">
        <f>+H13+H23+H33+H52+H62</f>
        <v>109</v>
      </c>
    </row>
    <row r="74" spans="1:13" x14ac:dyDescent="0.25">
      <c r="A74" s="393" t="s">
        <v>87</v>
      </c>
      <c r="B74" s="393"/>
      <c r="C74" s="209">
        <f>+I13+I23+I33+I52+I62</f>
        <v>174</v>
      </c>
    </row>
    <row r="75" spans="1:13" x14ac:dyDescent="0.25">
      <c r="A75" s="393"/>
      <c r="B75" s="393"/>
      <c r="D75" s="206"/>
      <c r="E75" s="206"/>
      <c r="F75" s="206"/>
      <c r="G75" s="206"/>
      <c r="H75" s="206"/>
    </row>
    <row r="76" spans="1:13" x14ac:dyDescent="0.25">
      <c r="A76" s="363" t="s">
        <v>76</v>
      </c>
      <c r="B76" s="363"/>
      <c r="C76" s="208">
        <f>+C74+C73</f>
        <v>283</v>
      </c>
      <c r="E76" s="359" t="s">
        <v>31</v>
      </c>
      <c r="F76" s="359"/>
      <c r="G76" s="359"/>
      <c r="H76" s="442">
        <f>+J13+J23+J33+J52+J62</f>
        <v>715796.6</v>
      </c>
      <c r="I76" s="442"/>
    </row>
    <row r="77" spans="1:13" x14ac:dyDescent="0.25">
      <c r="A77" s="208"/>
      <c r="B77" s="208"/>
      <c r="C77" s="208"/>
      <c r="E77" s="209" t="s">
        <v>32</v>
      </c>
      <c r="F77" s="15"/>
      <c r="G77" s="4"/>
      <c r="H77" s="442">
        <f>+K14+K24+K34+K53+K63</f>
        <v>560615</v>
      </c>
      <c r="I77" s="442"/>
    </row>
    <row r="78" spans="1:13" x14ac:dyDescent="0.25">
      <c r="A78" s="208"/>
      <c r="B78" s="208"/>
      <c r="C78" s="208"/>
      <c r="G78" s="3"/>
      <c r="H78" s="175"/>
      <c r="I78" s="176"/>
    </row>
    <row r="79" spans="1:13" x14ac:dyDescent="0.25">
      <c r="A79" s="208"/>
      <c r="B79" s="208"/>
      <c r="C79" s="208"/>
      <c r="E79" s="354" t="s">
        <v>96</v>
      </c>
      <c r="F79" s="354"/>
      <c r="G79" s="354"/>
      <c r="H79" s="442">
        <f>+H76+H77</f>
        <v>1276411.6000000001</v>
      </c>
      <c r="I79" s="443"/>
      <c r="M79" t="s">
        <v>12</v>
      </c>
    </row>
    <row r="80" spans="1:13" x14ac:dyDescent="0.25">
      <c r="A80" s="208"/>
      <c r="B80" s="208"/>
      <c r="C80" s="208"/>
      <c r="E80" s="207"/>
      <c r="F80" s="207"/>
      <c r="G80" s="207"/>
      <c r="H80" s="211"/>
      <c r="I80" s="212"/>
    </row>
    <row r="82" spans="2:5" x14ac:dyDescent="0.25">
      <c r="C82" s="206" t="s">
        <v>57</v>
      </c>
    </row>
    <row r="84" spans="2:5" x14ac:dyDescent="0.25">
      <c r="B84" s="177" t="s">
        <v>58</v>
      </c>
      <c r="C84" s="208">
        <f>+C70</f>
        <v>9</v>
      </c>
      <c r="D84" s="210" t="s">
        <v>18</v>
      </c>
      <c r="E84" s="5">
        <f>+C73</f>
        <v>109</v>
      </c>
    </row>
    <row r="85" spans="2:5" ht="29.25" x14ac:dyDescent="0.25">
      <c r="B85" s="208" t="s">
        <v>220</v>
      </c>
      <c r="C85" s="208">
        <v>1</v>
      </c>
      <c r="D85" s="205" t="s">
        <v>169</v>
      </c>
      <c r="E85" s="5">
        <f>+C74</f>
        <v>174</v>
      </c>
    </row>
  </sheetData>
  <mergeCells count="122">
    <mergeCell ref="J64:K64"/>
    <mergeCell ref="H57:I57"/>
    <mergeCell ref="J57:J59"/>
    <mergeCell ref="K57:K59"/>
    <mergeCell ref="B58:B59"/>
    <mergeCell ref="C58:C59"/>
    <mergeCell ref="H58:H59"/>
    <mergeCell ref="I58:I59"/>
    <mergeCell ref="B62:E62"/>
    <mergeCell ref="A63:G63"/>
    <mergeCell ref="J35:K35"/>
    <mergeCell ref="G28:G30"/>
    <mergeCell ref="H28:I28"/>
    <mergeCell ref="J28:J30"/>
    <mergeCell ref="K28:K30"/>
    <mergeCell ref="H29:H30"/>
    <mergeCell ref="I29:I30"/>
    <mergeCell ref="J44:K44"/>
    <mergeCell ref="J38:J40"/>
    <mergeCell ref="K38:K40"/>
    <mergeCell ref="H39:H40"/>
    <mergeCell ref="I39:I40"/>
    <mergeCell ref="G38:G40"/>
    <mergeCell ref="H38:I38"/>
    <mergeCell ref="H76:I76"/>
    <mergeCell ref="H77:I77"/>
    <mergeCell ref="E79:G79"/>
    <mergeCell ref="H79:I79"/>
    <mergeCell ref="E76:G76"/>
    <mergeCell ref="B33:E33"/>
    <mergeCell ref="A34:G34"/>
    <mergeCell ref="A35:G35"/>
    <mergeCell ref="B29:B30"/>
    <mergeCell ref="C29:C30"/>
    <mergeCell ref="A28:A30"/>
    <mergeCell ref="B28:C28"/>
    <mergeCell ref="D28:D30"/>
    <mergeCell ref="E28:E30"/>
    <mergeCell ref="A37:C37"/>
    <mergeCell ref="B39:B40"/>
    <mergeCell ref="C39:C40"/>
    <mergeCell ref="D38:D40"/>
    <mergeCell ref="E38:E40"/>
    <mergeCell ref="F38:F40"/>
    <mergeCell ref="A71:B71"/>
    <mergeCell ref="A56:C56"/>
    <mergeCell ref="A57:A59"/>
    <mergeCell ref="B57:C57"/>
    <mergeCell ref="A27:C27"/>
    <mergeCell ref="B68:C68"/>
    <mergeCell ref="A70:B70"/>
    <mergeCell ref="A74:B75"/>
    <mergeCell ref="A76:B76"/>
    <mergeCell ref="A38:A40"/>
    <mergeCell ref="B38:C38"/>
    <mergeCell ref="B42:E42"/>
    <mergeCell ref="A43:G43"/>
    <mergeCell ref="A44:G44"/>
    <mergeCell ref="A46:C46"/>
    <mergeCell ref="A47:A49"/>
    <mergeCell ref="B47:C47"/>
    <mergeCell ref="D47:D49"/>
    <mergeCell ref="E47:E49"/>
    <mergeCell ref="F47:F49"/>
    <mergeCell ref="F28:F30"/>
    <mergeCell ref="D57:D59"/>
    <mergeCell ref="E57:E59"/>
    <mergeCell ref="F57:F59"/>
    <mergeCell ref="G57:G59"/>
    <mergeCell ref="A64:G64"/>
    <mergeCell ref="B52:E52"/>
    <mergeCell ref="A53:G53"/>
    <mergeCell ref="A8:A10"/>
    <mergeCell ref="B8:C8"/>
    <mergeCell ref="D8:D10"/>
    <mergeCell ref="E8:E10"/>
    <mergeCell ref="F8:F10"/>
    <mergeCell ref="A2:K2"/>
    <mergeCell ref="A3:K3"/>
    <mergeCell ref="A5:K5"/>
    <mergeCell ref="A6:I6"/>
    <mergeCell ref="A7:C7"/>
    <mergeCell ref="J15:K15"/>
    <mergeCell ref="G8:G10"/>
    <mergeCell ref="H8:I8"/>
    <mergeCell ref="J8:J10"/>
    <mergeCell ref="K8:K10"/>
    <mergeCell ref="B9:B10"/>
    <mergeCell ref="C9:C10"/>
    <mergeCell ref="H9:H10"/>
    <mergeCell ref="I9:I10"/>
    <mergeCell ref="B13:E13"/>
    <mergeCell ref="A18:C18"/>
    <mergeCell ref="A19:A21"/>
    <mergeCell ref="B19:C19"/>
    <mergeCell ref="D19:D21"/>
    <mergeCell ref="E19:E21"/>
    <mergeCell ref="B20:B21"/>
    <mergeCell ref="C20:C21"/>
    <mergeCell ref="A14:G14"/>
    <mergeCell ref="A15:G15"/>
    <mergeCell ref="B23:E23"/>
    <mergeCell ref="A24:G24"/>
    <mergeCell ref="A25:G25"/>
    <mergeCell ref="J25:K25"/>
    <mergeCell ref="F19:F21"/>
    <mergeCell ref="G19:G21"/>
    <mergeCell ref="H19:I19"/>
    <mergeCell ref="J19:J21"/>
    <mergeCell ref="K19:K21"/>
    <mergeCell ref="H20:H21"/>
    <mergeCell ref="I20:I21"/>
    <mergeCell ref="A54:G54"/>
    <mergeCell ref="J54:K54"/>
    <mergeCell ref="G47:G49"/>
    <mergeCell ref="H47:I47"/>
    <mergeCell ref="J47:J49"/>
    <mergeCell ref="K47:K49"/>
    <mergeCell ref="B48:B49"/>
    <mergeCell ref="C48:C49"/>
    <mergeCell ref="H48:H49"/>
    <mergeCell ref="I48:I49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5" max="16383" man="1"/>
    <brk id="4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1DEA3-111F-4C33-B568-0DFBC4087DD8}">
  <dimension ref="A1:K79"/>
  <sheetViews>
    <sheetView topLeftCell="A3" workbookViewId="0">
      <selection activeCell="A7" sqref="A7:K14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441" t="s">
        <v>11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16.5" customHeight="1" x14ac:dyDescent="0.25">
      <c r="A2" s="441" t="s">
        <v>59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1" ht="2.25" customHeight="1" x14ac:dyDescent="0.25">
      <c r="A3" s="231"/>
      <c r="B3" s="231"/>
      <c r="C3" s="231"/>
      <c r="D3" s="231"/>
      <c r="E3" s="231"/>
      <c r="F3" s="231"/>
      <c r="G3" s="231"/>
      <c r="H3" s="231"/>
      <c r="I3" s="231"/>
    </row>
    <row r="4" spans="1:11" ht="16.5" customHeight="1" x14ac:dyDescent="0.25">
      <c r="A4" s="392" t="s">
        <v>230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1:11" ht="3.75" customHeight="1" x14ac:dyDescent="0.25"/>
    <row r="6" spans="1:11" ht="15.75" customHeight="1" thickBot="1" x14ac:dyDescent="0.3">
      <c r="A6" s="359" t="s">
        <v>98</v>
      </c>
      <c r="B6" s="390"/>
      <c r="C6" s="390"/>
      <c r="D6" s="8"/>
      <c r="E6" s="8"/>
      <c r="F6" s="8"/>
      <c r="G6" s="8"/>
      <c r="H6" s="29"/>
      <c r="I6" s="29"/>
      <c r="J6" s="30"/>
      <c r="K6" s="31"/>
    </row>
    <row r="7" spans="1:11" ht="15.75" customHeight="1" thickBot="1" x14ac:dyDescent="0.3">
      <c r="A7" s="367" t="s">
        <v>0</v>
      </c>
      <c r="B7" s="381" t="s">
        <v>47</v>
      </c>
      <c r="C7" s="382"/>
      <c r="D7" s="383" t="s">
        <v>1</v>
      </c>
      <c r="E7" s="383" t="s">
        <v>17</v>
      </c>
      <c r="F7" s="383" t="s">
        <v>26</v>
      </c>
      <c r="G7" s="367" t="s">
        <v>2</v>
      </c>
      <c r="H7" s="370" t="s">
        <v>6</v>
      </c>
      <c r="I7" s="371"/>
      <c r="J7" s="372" t="s">
        <v>20</v>
      </c>
      <c r="K7" s="372" t="s">
        <v>21</v>
      </c>
    </row>
    <row r="8" spans="1:11" ht="16.5" customHeight="1" x14ac:dyDescent="0.25">
      <c r="A8" s="380"/>
      <c r="B8" s="367" t="s">
        <v>3</v>
      </c>
      <c r="C8" s="367" t="s">
        <v>4</v>
      </c>
      <c r="D8" s="384"/>
      <c r="E8" s="384"/>
      <c r="F8" s="384"/>
      <c r="G8" s="368"/>
      <c r="H8" s="378" t="s">
        <v>5</v>
      </c>
      <c r="I8" s="378" t="s">
        <v>86</v>
      </c>
      <c r="J8" s="373"/>
      <c r="K8" s="375"/>
    </row>
    <row r="9" spans="1:11" ht="18" customHeight="1" thickBot="1" x14ac:dyDescent="0.3">
      <c r="A9" s="377"/>
      <c r="B9" s="377"/>
      <c r="C9" s="377"/>
      <c r="D9" s="385"/>
      <c r="E9" s="385"/>
      <c r="F9" s="385"/>
      <c r="G9" s="369"/>
      <c r="H9" s="376"/>
      <c r="I9" s="379"/>
      <c r="J9" s="374"/>
      <c r="K9" s="376"/>
    </row>
    <row r="10" spans="1:11" ht="68.25" customHeight="1" thickBot="1" x14ac:dyDescent="0.3">
      <c r="A10" s="44">
        <v>1</v>
      </c>
      <c r="B10" s="70" t="s">
        <v>254</v>
      </c>
      <c r="C10" s="70" t="s">
        <v>91</v>
      </c>
      <c r="D10" s="82" t="s">
        <v>115</v>
      </c>
      <c r="E10" s="127" t="s">
        <v>231</v>
      </c>
      <c r="F10" s="70">
        <v>8</v>
      </c>
      <c r="G10" s="82" t="s">
        <v>253</v>
      </c>
      <c r="H10" s="70">
        <v>7</v>
      </c>
      <c r="I10" s="70">
        <v>20</v>
      </c>
      <c r="J10" s="111">
        <v>39190</v>
      </c>
      <c r="K10" s="111">
        <v>12600</v>
      </c>
    </row>
    <row r="11" spans="1:11" ht="70.5" customHeight="1" thickBot="1" x14ac:dyDescent="0.3">
      <c r="A11" s="44">
        <v>1</v>
      </c>
      <c r="B11" s="82" t="s">
        <v>191</v>
      </c>
      <c r="C11" s="70" t="s">
        <v>188</v>
      </c>
      <c r="D11" s="82" t="s">
        <v>115</v>
      </c>
      <c r="E11" s="82" t="s">
        <v>233</v>
      </c>
      <c r="F11" s="70">
        <v>40</v>
      </c>
      <c r="G11" s="82" t="s">
        <v>232</v>
      </c>
      <c r="H11" s="70">
        <v>5</v>
      </c>
      <c r="I11" s="70">
        <v>35</v>
      </c>
      <c r="J11" s="111">
        <v>131275</v>
      </c>
      <c r="K11" s="111">
        <v>88850</v>
      </c>
    </row>
    <row r="12" spans="1:11" ht="16.5" customHeight="1" thickBot="1" x14ac:dyDescent="0.3">
      <c r="A12" s="53">
        <f>SUM(A10:A11)</f>
        <v>2</v>
      </c>
      <c r="B12" s="360" t="s">
        <v>10</v>
      </c>
      <c r="C12" s="361"/>
      <c r="D12" s="361"/>
      <c r="E12" s="362"/>
      <c r="F12" s="235">
        <f>SUM(F10:F11)</f>
        <v>48</v>
      </c>
      <c r="G12" s="234"/>
      <c r="H12" s="235">
        <f>SUM(H10:H11)</f>
        <v>12</v>
      </c>
      <c r="I12" s="235">
        <f>SUM(I10:I11)</f>
        <v>55</v>
      </c>
      <c r="J12" s="237">
        <f>SUM(J10:J11)</f>
        <v>170465</v>
      </c>
      <c r="K12" s="237">
        <f>SUM(K10:K11)</f>
        <v>101450</v>
      </c>
    </row>
    <row r="13" spans="1:11" ht="15.75" customHeight="1" thickBot="1" x14ac:dyDescent="0.3">
      <c r="A13" s="355" t="s">
        <v>9</v>
      </c>
      <c r="B13" s="356"/>
      <c r="C13" s="356"/>
      <c r="D13" s="356"/>
      <c r="E13" s="356"/>
      <c r="F13" s="356"/>
      <c r="G13" s="356"/>
      <c r="H13" s="39"/>
      <c r="I13" s="27"/>
      <c r="J13" s="237" t="s">
        <v>12</v>
      </c>
      <c r="K13" s="237">
        <f>+K12*1.1</f>
        <v>111595.00000000001</v>
      </c>
    </row>
    <row r="14" spans="1:11" ht="15.75" thickBot="1" x14ac:dyDescent="0.3">
      <c r="A14" s="357" t="s">
        <v>29</v>
      </c>
      <c r="B14" s="358"/>
      <c r="C14" s="358"/>
      <c r="D14" s="358"/>
      <c r="E14" s="358"/>
      <c r="F14" s="358"/>
      <c r="G14" s="358"/>
      <c r="H14" s="28"/>
      <c r="I14" s="28"/>
      <c r="J14" s="402">
        <f>+J12+K13</f>
        <v>282060</v>
      </c>
      <c r="K14" s="356"/>
    </row>
    <row r="15" spans="1:11" ht="6.75" customHeight="1" x14ac:dyDescent="0.25"/>
    <row r="16" spans="1:11" ht="15.75" customHeight="1" thickBot="1" x14ac:dyDescent="0.3">
      <c r="A16" s="359" t="s">
        <v>60</v>
      </c>
      <c r="B16" s="390"/>
      <c r="C16" s="390"/>
      <c r="D16" s="8"/>
      <c r="E16" s="8"/>
      <c r="F16" s="8"/>
      <c r="G16" s="8"/>
      <c r="H16" s="29"/>
      <c r="I16" s="29"/>
      <c r="J16" s="30"/>
      <c r="K16" s="31"/>
    </row>
    <row r="17" spans="1:11" ht="15" customHeight="1" thickBot="1" x14ac:dyDescent="0.3">
      <c r="A17" s="367" t="s">
        <v>0</v>
      </c>
      <c r="B17" s="381" t="s">
        <v>47</v>
      </c>
      <c r="C17" s="382"/>
      <c r="D17" s="383" t="s">
        <v>1</v>
      </c>
      <c r="E17" s="383" t="s">
        <v>17</v>
      </c>
      <c r="F17" s="383" t="s">
        <v>26</v>
      </c>
      <c r="G17" s="367" t="s">
        <v>2</v>
      </c>
      <c r="H17" s="370" t="s">
        <v>6</v>
      </c>
      <c r="I17" s="371"/>
      <c r="J17" s="372" t="s">
        <v>20</v>
      </c>
      <c r="K17" s="372" t="s">
        <v>21</v>
      </c>
    </row>
    <row r="18" spans="1:11" ht="15" customHeight="1" x14ac:dyDescent="0.25">
      <c r="A18" s="380"/>
      <c r="B18" s="367" t="s">
        <v>3</v>
      </c>
      <c r="C18" s="367" t="s">
        <v>4</v>
      </c>
      <c r="D18" s="384"/>
      <c r="E18" s="384"/>
      <c r="F18" s="384"/>
      <c r="G18" s="368"/>
      <c r="H18" s="378" t="s">
        <v>5</v>
      </c>
      <c r="I18" s="378" t="s">
        <v>86</v>
      </c>
      <c r="J18" s="373"/>
      <c r="K18" s="375"/>
    </row>
    <row r="19" spans="1:11" ht="18" customHeight="1" thickBot="1" x14ac:dyDescent="0.3">
      <c r="A19" s="377"/>
      <c r="B19" s="377"/>
      <c r="C19" s="377"/>
      <c r="D19" s="385"/>
      <c r="E19" s="385"/>
      <c r="F19" s="385"/>
      <c r="G19" s="369"/>
      <c r="H19" s="376"/>
      <c r="I19" s="379"/>
      <c r="J19" s="374"/>
      <c r="K19" s="376"/>
    </row>
    <row r="20" spans="1:11" ht="57.75" customHeight="1" thickBot="1" x14ac:dyDescent="0.3">
      <c r="A20" s="44">
        <v>1</v>
      </c>
      <c r="B20" s="82" t="s">
        <v>228</v>
      </c>
      <c r="C20" s="70" t="s">
        <v>226</v>
      </c>
      <c r="D20" s="70" t="s">
        <v>62</v>
      </c>
      <c r="E20" s="44" t="s">
        <v>234</v>
      </c>
      <c r="F20" s="44">
        <v>16</v>
      </c>
      <c r="G20" s="44" t="s">
        <v>64</v>
      </c>
      <c r="H20" s="44">
        <v>29</v>
      </c>
      <c r="I20" s="44">
        <v>10</v>
      </c>
      <c r="J20" s="74">
        <v>49560</v>
      </c>
      <c r="K20" s="74">
        <v>28200</v>
      </c>
    </row>
    <row r="21" spans="1:11" ht="57.75" customHeight="1" thickBot="1" x14ac:dyDescent="0.3">
      <c r="A21" s="44">
        <v>1</v>
      </c>
      <c r="B21" s="82" t="s">
        <v>260</v>
      </c>
      <c r="C21" s="70" t="s">
        <v>226</v>
      </c>
      <c r="D21" s="70" t="s">
        <v>62</v>
      </c>
      <c r="E21" s="44" t="s">
        <v>258</v>
      </c>
      <c r="F21" s="44">
        <v>24</v>
      </c>
      <c r="G21" s="44" t="s">
        <v>257</v>
      </c>
      <c r="H21" s="44">
        <v>12</v>
      </c>
      <c r="I21" s="44">
        <v>17</v>
      </c>
      <c r="J21" s="74">
        <v>46197</v>
      </c>
      <c r="K21" s="74">
        <v>44800</v>
      </c>
    </row>
    <row r="22" spans="1:11" ht="60" customHeight="1" thickBot="1" x14ac:dyDescent="0.3">
      <c r="A22" s="44">
        <v>1</v>
      </c>
      <c r="B22" s="44" t="s">
        <v>256</v>
      </c>
      <c r="C22" s="70" t="s">
        <v>54</v>
      </c>
      <c r="D22" s="70" t="s">
        <v>62</v>
      </c>
      <c r="E22" s="44" t="s">
        <v>235</v>
      </c>
      <c r="F22" s="44">
        <v>24</v>
      </c>
      <c r="G22" s="44" t="s">
        <v>236</v>
      </c>
      <c r="H22" s="44">
        <v>20</v>
      </c>
      <c r="I22" s="44">
        <v>14</v>
      </c>
      <c r="J22" s="74">
        <v>54000</v>
      </c>
      <c r="K22" s="74">
        <v>45200</v>
      </c>
    </row>
    <row r="23" spans="1:11" ht="64.5" customHeight="1" thickBot="1" x14ac:dyDescent="0.3">
      <c r="A23" s="70">
        <v>1</v>
      </c>
      <c r="B23" s="44" t="s">
        <v>259</v>
      </c>
      <c r="C23" s="70" t="s">
        <v>237</v>
      </c>
      <c r="D23" s="70" t="s">
        <v>62</v>
      </c>
      <c r="E23" s="71" t="s">
        <v>239</v>
      </c>
      <c r="F23" s="70">
        <v>24</v>
      </c>
      <c r="G23" s="70" t="s">
        <v>238</v>
      </c>
      <c r="H23" s="70">
        <v>37</v>
      </c>
      <c r="I23" s="70">
        <v>30</v>
      </c>
      <c r="J23" s="74">
        <v>81951</v>
      </c>
      <c r="K23" s="74">
        <v>47400</v>
      </c>
    </row>
    <row r="24" spans="1:11" ht="15.75" customHeight="1" thickBot="1" x14ac:dyDescent="0.3">
      <c r="A24" s="53">
        <f>SUM(A20:A23)</f>
        <v>4</v>
      </c>
      <c r="B24" s="360" t="s">
        <v>10</v>
      </c>
      <c r="C24" s="361"/>
      <c r="D24" s="361"/>
      <c r="E24" s="362"/>
      <c r="F24" s="161">
        <f>SUM(F20:F23)</f>
        <v>88</v>
      </c>
      <c r="G24" s="162"/>
      <c r="H24" s="161">
        <f t="shared" ref="H24:I24" si="0">SUM(H20:H23)</f>
        <v>98</v>
      </c>
      <c r="I24" s="161">
        <f t="shared" si="0"/>
        <v>71</v>
      </c>
      <c r="J24" s="237">
        <f>SUM(J20:J23)</f>
        <v>231708</v>
      </c>
      <c r="K24" s="237">
        <f>SUM(K20:K23)</f>
        <v>165600</v>
      </c>
    </row>
    <row r="25" spans="1:11" ht="15.75" customHeight="1" thickBot="1" x14ac:dyDescent="0.3">
      <c r="A25" s="355" t="s">
        <v>9</v>
      </c>
      <c r="B25" s="356"/>
      <c r="C25" s="356"/>
      <c r="D25" s="356"/>
      <c r="E25" s="356"/>
      <c r="F25" s="356"/>
      <c r="G25" s="356"/>
      <c r="H25" s="39"/>
      <c r="I25" s="27"/>
      <c r="J25" s="237" t="s">
        <v>12</v>
      </c>
      <c r="K25" s="237">
        <f>+K24*1.1</f>
        <v>182160.00000000003</v>
      </c>
    </row>
    <row r="26" spans="1:11" ht="15.75" thickBot="1" x14ac:dyDescent="0.3">
      <c r="A26" s="357" t="s">
        <v>29</v>
      </c>
      <c r="B26" s="358"/>
      <c r="C26" s="358"/>
      <c r="D26" s="358"/>
      <c r="E26" s="358"/>
      <c r="F26" s="358"/>
      <c r="G26" s="358"/>
      <c r="H26" s="28"/>
      <c r="I26" s="28"/>
      <c r="J26" s="402">
        <f>+J24+K25</f>
        <v>413868</v>
      </c>
      <c r="K26" s="356"/>
    </row>
    <row r="27" spans="1:11" ht="3.75" customHeight="1" x14ac:dyDescent="0.25">
      <c r="A27" s="112"/>
      <c r="B27" s="113"/>
      <c r="C27" s="113"/>
      <c r="D27" s="113"/>
      <c r="E27" s="113"/>
      <c r="F27" s="113"/>
      <c r="G27" s="113"/>
      <c r="H27" s="114"/>
      <c r="I27" s="114"/>
      <c r="J27" s="115"/>
      <c r="K27" s="116"/>
    </row>
    <row r="28" spans="1:11" ht="15.75" customHeight="1" thickBot="1" x14ac:dyDescent="0.3">
      <c r="A28" s="359" t="s">
        <v>66</v>
      </c>
      <c r="B28" s="390"/>
      <c r="C28" s="390"/>
      <c r="D28" s="8"/>
      <c r="E28" s="8"/>
      <c r="F28" s="8"/>
      <c r="G28" s="8"/>
      <c r="H28" s="29"/>
      <c r="I28" s="29"/>
      <c r="J28" s="30"/>
      <c r="K28" s="31"/>
    </row>
    <row r="29" spans="1:11" ht="15.75" customHeight="1" thickBot="1" x14ac:dyDescent="0.3">
      <c r="A29" s="367" t="s">
        <v>0</v>
      </c>
      <c r="B29" s="381" t="s">
        <v>47</v>
      </c>
      <c r="C29" s="382"/>
      <c r="D29" s="383" t="s">
        <v>1</v>
      </c>
      <c r="E29" s="383" t="s">
        <v>17</v>
      </c>
      <c r="F29" s="383" t="s">
        <v>26</v>
      </c>
      <c r="G29" s="367" t="s">
        <v>2</v>
      </c>
      <c r="H29" s="370" t="s">
        <v>6</v>
      </c>
      <c r="I29" s="371"/>
      <c r="J29" s="372" t="s">
        <v>20</v>
      </c>
      <c r="K29" s="372" t="s">
        <v>21</v>
      </c>
    </row>
    <row r="30" spans="1:11" ht="15.75" customHeight="1" x14ac:dyDescent="0.25">
      <c r="A30" s="380"/>
      <c r="B30" s="367" t="s">
        <v>3</v>
      </c>
      <c r="C30" s="367" t="s">
        <v>4</v>
      </c>
      <c r="D30" s="384"/>
      <c r="E30" s="384"/>
      <c r="F30" s="384"/>
      <c r="G30" s="368"/>
      <c r="H30" s="378" t="s">
        <v>5</v>
      </c>
      <c r="I30" s="378" t="s">
        <v>86</v>
      </c>
      <c r="J30" s="373"/>
      <c r="K30" s="375"/>
    </row>
    <row r="31" spans="1:11" ht="17.25" customHeight="1" thickBot="1" x14ac:dyDescent="0.3">
      <c r="A31" s="377"/>
      <c r="B31" s="377"/>
      <c r="C31" s="377"/>
      <c r="D31" s="385"/>
      <c r="E31" s="385"/>
      <c r="F31" s="385"/>
      <c r="G31" s="369"/>
      <c r="H31" s="376"/>
      <c r="I31" s="379"/>
      <c r="J31" s="374"/>
      <c r="K31" s="376"/>
    </row>
    <row r="32" spans="1:11" ht="86.25" thickBot="1" x14ac:dyDescent="0.3">
      <c r="A32" s="44">
        <v>1</v>
      </c>
      <c r="B32" s="70" t="s">
        <v>255</v>
      </c>
      <c r="C32" s="70" t="s">
        <v>122</v>
      </c>
      <c r="D32" s="70" t="s">
        <v>69</v>
      </c>
      <c r="E32" s="71" t="s">
        <v>241</v>
      </c>
      <c r="F32" s="70">
        <v>16</v>
      </c>
      <c r="G32" s="70" t="s">
        <v>240</v>
      </c>
      <c r="H32" s="70">
        <v>7</v>
      </c>
      <c r="I32" s="70">
        <v>21</v>
      </c>
      <c r="J32" s="74">
        <v>48000</v>
      </c>
      <c r="K32" s="111">
        <v>44700</v>
      </c>
    </row>
    <row r="33" spans="1:11" ht="61.5" customHeight="1" thickBot="1" x14ac:dyDescent="0.3">
      <c r="A33" s="44">
        <v>1</v>
      </c>
      <c r="B33" s="70" t="s">
        <v>262</v>
      </c>
      <c r="C33" s="70" t="s">
        <v>261</v>
      </c>
      <c r="D33" s="70" t="s">
        <v>69</v>
      </c>
      <c r="E33" s="71" t="s">
        <v>252</v>
      </c>
      <c r="F33" s="70">
        <v>8</v>
      </c>
      <c r="G33" s="70" t="s">
        <v>242</v>
      </c>
      <c r="H33" s="70">
        <v>32</v>
      </c>
      <c r="I33" s="70">
        <v>0</v>
      </c>
      <c r="J33" s="74">
        <v>15750</v>
      </c>
      <c r="K33" s="111">
        <v>13550</v>
      </c>
    </row>
    <row r="34" spans="1:11" ht="15.75" customHeight="1" thickBot="1" x14ac:dyDescent="0.3">
      <c r="A34" s="53">
        <f>SUM(A32:A33)</f>
        <v>2</v>
      </c>
      <c r="B34" s="360" t="s">
        <v>10</v>
      </c>
      <c r="C34" s="361"/>
      <c r="D34" s="361"/>
      <c r="E34" s="362"/>
      <c r="F34" s="235">
        <f>SUM(F32:F33)</f>
        <v>24</v>
      </c>
      <c r="G34" s="234"/>
      <c r="H34" s="235">
        <f>SUM(H32:H33)</f>
        <v>39</v>
      </c>
      <c r="I34" s="235">
        <f>SUM(I32:I33)</f>
        <v>21</v>
      </c>
      <c r="J34" s="237">
        <f>SUM(J32:J33)</f>
        <v>63750</v>
      </c>
      <c r="K34" s="237">
        <f>SUM(K32:K33)</f>
        <v>58250</v>
      </c>
    </row>
    <row r="35" spans="1:11" ht="15.75" customHeight="1" thickBot="1" x14ac:dyDescent="0.3">
      <c r="A35" s="355" t="s">
        <v>9</v>
      </c>
      <c r="B35" s="356"/>
      <c r="C35" s="356"/>
      <c r="D35" s="356"/>
      <c r="E35" s="356"/>
      <c r="F35" s="356"/>
      <c r="G35" s="356"/>
      <c r="H35" s="39"/>
      <c r="I35" s="27"/>
      <c r="J35" s="237" t="s">
        <v>12</v>
      </c>
      <c r="K35" s="237">
        <f>+K34*1.1</f>
        <v>64075.000000000007</v>
      </c>
    </row>
    <row r="36" spans="1:11" ht="15.75" thickBot="1" x14ac:dyDescent="0.3">
      <c r="A36" s="357" t="s">
        <v>29</v>
      </c>
      <c r="B36" s="358"/>
      <c r="C36" s="358"/>
      <c r="D36" s="358"/>
      <c r="E36" s="358"/>
      <c r="F36" s="358"/>
      <c r="G36" s="358"/>
      <c r="H36" s="28"/>
      <c r="I36" s="28"/>
      <c r="J36" s="402">
        <f>+K35+J34</f>
        <v>127825</v>
      </c>
      <c r="K36" s="356"/>
    </row>
    <row r="38" spans="1:11" ht="15.75" thickBot="1" x14ac:dyDescent="0.3">
      <c r="A38" s="359" t="s">
        <v>79</v>
      </c>
      <c r="B38" s="390"/>
      <c r="C38" s="390"/>
      <c r="D38" s="8"/>
      <c r="E38" s="8"/>
      <c r="F38" s="8"/>
      <c r="G38" s="8"/>
      <c r="H38" s="29"/>
      <c r="I38" s="29"/>
      <c r="J38" s="30"/>
      <c r="K38" s="31"/>
    </row>
    <row r="39" spans="1:11" ht="15.75" thickBot="1" x14ac:dyDescent="0.3">
      <c r="A39" s="367" t="s">
        <v>0</v>
      </c>
      <c r="B39" s="381" t="s">
        <v>47</v>
      </c>
      <c r="C39" s="382"/>
      <c r="D39" s="383" t="s">
        <v>1</v>
      </c>
      <c r="E39" s="383" t="s">
        <v>17</v>
      </c>
      <c r="F39" s="383" t="s">
        <v>26</v>
      </c>
      <c r="G39" s="367" t="s">
        <v>2</v>
      </c>
      <c r="H39" s="370" t="s">
        <v>6</v>
      </c>
      <c r="I39" s="371"/>
      <c r="J39" s="372" t="s">
        <v>20</v>
      </c>
      <c r="K39" s="372" t="s">
        <v>21</v>
      </c>
    </row>
    <row r="40" spans="1:11" x14ac:dyDescent="0.25">
      <c r="A40" s="380"/>
      <c r="B40" s="367" t="s">
        <v>3</v>
      </c>
      <c r="C40" s="367" t="s">
        <v>4</v>
      </c>
      <c r="D40" s="384"/>
      <c r="E40" s="384"/>
      <c r="F40" s="384"/>
      <c r="G40" s="368"/>
      <c r="H40" s="378" t="s">
        <v>5</v>
      </c>
      <c r="I40" s="378" t="s">
        <v>86</v>
      </c>
      <c r="J40" s="373"/>
      <c r="K40" s="375"/>
    </row>
    <row r="41" spans="1:11" ht="20.25" customHeight="1" thickBot="1" x14ac:dyDescent="0.3">
      <c r="A41" s="377"/>
      <c r="B41" s="377"/>
      <c r="C41" s="377"/>
      <c r="D41" s="385"/>
      <c r="E41" s="385"/>
      <c r="F41" s="385"/>
      <c r="G41" s="369"/>
      <c r="H41" s="376"/>
      <c r="I41" s="379"/>
      <c r="J41" s="374"/>
      <c r="K41" s="376"/>
    </row>
    <row r="42" spans="1:11" ht="57.75" thickBot="1" x14ac:dyDescent="0.3">
      <c r="A42" s="82">
        <v>1</v>
      </c>
      <c r="B42" s="82" t="s">
        <v>246</v>
      </c>
      <c r="C42" s="70" t="s">
        <v>243</v>
      </c>
      <c r="D42" s="82" t="s">
        <v>43</v>
      </c>
      <c r="E42" s="82" t="s">
        <v>245</v>
      </c>
      <c r="F42" s="82">
        <v>32</v>
      </c>
      <c r="G42" s="82" t="s">
        <v>244</v>
      </c>
      <c r="H42" s="82">
        <v>1</v>
      </c>
      <c r="I42" s="82">
        <v>26</v>
      </c>
      <c r="J42" s="111">
        <v>86730</v>
      </c>
      <c r="K42" s="111">
        <v>56400</v>
      </c>
    </row>
    <row r="43" spans="1:11" ht="69" customHeight="1" thickBot="1" x14ac:dyDescent="0.3">
      <c r="A43" s="82">
        <v>1</v>
      </c>
      <c r="B43" s="82" t="s">
        <v>247</v>
      </c>
      <c r="C43" s="70" t="s">
        <v>268</v>
      </c>
      <c r="D43" s="82" t="s">
        <v>43</v>
      </c>
      <c r="E43" s="82" t="s">
        <v>267</v>
      </c>
      <c r="F43" s="82">
        <v>12</v>
      </c>
      <c r="G43" s="82" t="s">
        <v>120</v>
      </c>
      <c r="H43" s="82">
        <v>20</v>
      </c>
      <c r="I43" s="82">
        <v>10</v>
      </c>
      <c r="J43" s="111">
        <v>105138</v>
      </c>
      <c r="K43" s="111">
        <v>48000</v>
      </c>
    </row>
    <row r="44" spans="1:11" ht="71.25" customHeight="1" thickBot="1" x14ac:dyDescent="0.3">
      <c r="A44" s="82">
        <v>1</v>
      </c>
      <c r="B44" s="82" t="s">
        <v>247</v>
      </c>
      <c r="C44" s="70" t="s">
        <v>263</v>
      </c>
      <c r="D44" s="82" t="s">
        <v>43</v>
      </c>
      <c r="E44" s="82" t="s">
        <v>266</v>
      </c>
      <c r="F44" s="82">
        <v>12</v>
      </c>
      <c r="G44" s="82" t="s">
        <v>120</v>
      </c>
      <c r="H44" s="82">
        <v>23</v>
      </c>
      <c r="I44" s="82">
        <v>10</v>
      </c>
      <c r="J44" s="111">
        <v>105138</v>
      </c>
      <c r="K44" s="111">
        <v>48000</v>
      </c>
    </row>
    <row r="45" spans="1:11" ht="15.75" thickBot="1" x14ac:dyDescent="0.3">
      <c r="A45" s="53">
        <f>SUM(A42:A44)</f>
        <v>3</v>
      </c>
      <c r="B45" s="360" t="s">
        <v>10</v>
      </c>
      <c r="C45" s="361"/>
      <c r="D45" s="361"/>
      <c r="E45" s="362"/>
      <c r="F45" s="235">
        <f>SUM(F42:F44)</f>
        <v>56</v>
      </c>
      <c r="G45" s="234"/>
      <c r="H45" s="235">
        <f>SUM(H42:H44)</f>
        <v>44</v>
      </c>
      <c r="I45" s="235">
        <f>SUM(I42:I44)</f>
        <v>46</v>
      </c>
      <c r="J45" s="237">
        <f>SUM(J42:J44)</f>
        <v>297006</v>
      </c>
      <c r="K45" s="237">
        <f>SUM(K42:K44)</f>
        <v>152400</v>
      </c>
    </row>
    <row r="46" spans="1:11" ht="15.75" thickBot="1" x14ac:dyDescent="0.3">
      <c r="A46" s="355" t="s">
        <v>9</v>
      </c>
      <c r="B46" s="356"/>
      <c r="C46" s="356"/>
      <c r="D46" s="356"/>
      <c r="E46" s="356"/>
      <c r="F46" s="356"/>
      <c r="G46" s="356"/>
      <c r="H46" s="39"/>
      <c r="I46" s="27"/>
      <c r="J46" s="237" t="s">
        <v>12</v>
      </c>
      <c r="K46" s="237">
        <f>+K45*1.1</f>
        <v>167640</v>
      </c>
    </row>
    <row r="47" spans="1:11" ht="15.75" thickBot="1" x14ac:dyDescent="0.3">
      <c r="A47" s="357" t="s">
        <v>29</v>
      </c>
      <c r="B47" s="358"/>
      <c r="C47" s="358"/>
      <c r="D47" s="358"/>
      <c r="E47" s="358"/>
      <c r="F47" s="358"/>
      <c r="G47" s="358"/>
      <c r="H47" s="28"/>
      <c r="I47" s="28"/>
      <c r="J47" s="402">
        <f>+K46+J45</f>
        <v>464646</v>
      </c>
      <c r="K47" s="356"/>
    </row>
    <row r="48" spans="1:11" ht="6" customHeight="1" x14ac:dyDescent="0.25"/>
    <row r="49" spans="1:11" hidden="1" x14ac:dyDescent="0.25"/>
    <row r="50" spans="1:11" hidden="1" x14ac:dyDescent="0.25"/>
    <row r="51" spans="1:11" ht="15.75" thickBot="1" x14ac:dyDescent="0.3">
      <c r="A51" s="359" t="s">
        <v>221</v>
      </c>
      <c r="B51" s="390"/>
      <c r="C51" s="390"/>
      <c r="D51" s="8"/>
      <c r="E51" s="8"/>
      <c r="F51" s="8"/>
      <c r="G51" s="8"/>
      <c r="H51" s="29"/>
      <c r="I51" s="29"/>
      <c r="J51" s="30"/>
      <c r="K51" s="31"/>
    </row>
    <row r="52" spans="1:11" ht="15.75" thickBot="1" x14ac:dyDescent="0.3">
      <c r="A52" s="367" t="s">
        <v>0</v>
      </c>
      <c r="B52" s="381" t="s">
        <v>47</v>
      </c>
      <c r="C52" s="382"/>
      <c r="D52" s="383" t="s">
        <v>1</v>
      </c>
      <c r="E52" s="383" t="s">
        <v>17</v>
      </c>
      <c r="F52" s="383" t="s">
        <v>26</v>
      </c>
      <c r="G52" s="367" t="s">
        <v>2</v>
      </c>
      <c r="H52" s="370" t="s">
        <v>6</v>
      </c>
      <c r="I52" s="371"/>
      <c r="J52" s="372" t="s">
        <v>20</v>
      </c>
      <c r="K52" s="372" t="s">
        <v>21</v>
      </c>
    </row>
    <row r="53" spans="1:11" x14ac:dyDescent="0.25">
      <c r="A53" s="380"/>
      <c r="B53" s="367" t="s">
        <v>3</v>
      </c>
      <c r="C53" s="367" t="s">
        <v>4</v>
      </c>
      <c r="D53" s="384"/>
      <c r="E53" s="384"/>
      <c r="F53" s="384"/>
      <c r="G53" s="368"/>
      <c r="H53" s="378" t="s">
        <v>5</v>
      </c>
      <c r="I53" s="378" t="s">
        <v>86</v>
      </c>
      <c r="J53" s="373"/>
      <c r="K53" s="375"/>
    </row>
    <row r="54" spans="1:11" ht="18" customHeight="1" thickBot="1" x14ac:dyDescent="0.3">
      <c r="A54" s="377"/>
      <c r="B54" s="377"/>
      <c r="C54" s="377"/>
      <c r="D54" s="385"/>
      <c r="E54" s="385"/>
      <c r="F54" s="385"/>
      <c r="G54" s="369"/>
      <c r="H54" s="376"/>
      <c r="I54" s="379"/>
      <c r="J54" s="374"/>
      <c r="K54" s="376"/>
    </row>
    <row r="55" spans="1:11" ht="64.5" customHeight="1" thickBot="1" x14ac:dyDescent="0.3">
      <c r="A55" s="44">
        <v>1</v>
      </c>
      <c r="B55" s="82" t="s">
        <v>155</v>
      </c>
      <c r="C55" s="70" t="s">
        <v>67</v>
      </c>
      <c r="D55" s="138" t="s">
        <v>248</v>
      </c>
      <c r="E55" s="127" t="s">
        <v>249</v>
      </c>
      <c r="F55" s="70">
        <v>32</v>
      </c>
      <c r="G55" s="82" t="s">
        <v>139</v>
      </c>
      <c r="H55" s="70">
        <v>10</v>
      </c>
      <c r="I55" s="70">
        <v>18</v>
      </c>
      <c r="J55" s="111">
        <v>100310</v>
      </c>
      <c r="K55" s="111">
        <v>47625</v>
      </c>
    </row>
    <row r="56" spans="1:11" ht="72" thickBot="1" x14ac:dyDescent="0.3">
      <c r="A56" s="44">
        <v>1</v>
      </c>
      <c r="B56" s="82" t="s">
        <v>227</v>
      </c>
      <c r="C56" s="82" t="s">
        <v>72</v>
      </c>
      <c r="D56" s="82" t="s">
        <v>222</v>
      </c>
      <c r="E56" s="127" t="s">
        <v>239</v>
      </c>
      <c r="F56" s="70">
        <v>24</v>
      </c>
      <c r="G56" s="82" t="s">
        <v>250</v>
      </c>
      <c r="H56" s="70">
        <v>12</v>
      </c>
      <c r="I56" s="70">
        <v>26</v>
      </c>
      <c r="J56" s="111">
        <v>75579</v>
      </c>
      <c r="K56" s="111">
        <v>75400</v>
      </c>
    </row>
    <row r="57" spans="1:11" ht="63.75" customHeight="1" thickBot="1" x14ac:dyDescent="0.3">
      <c r="A57" s="44">
        <v>1</v>
      </c>
      <c r="B57" s="70" t="s">
        <v>106</v>
      </c>
      <c r="C57" s="70" t="s">
        <v>91</v>
      </c>
      <c r="D57" s="138" t="s">
        <v>248</v>
      </c>
      <c r="E57" s="127" t="s">
        <v>251</v>
      </c>
      <c r="F57" s="70">
        <v>32</v>
      </c>
      <c r="G57" s="82" t="s">
        <v>104</v>
      </c>
      <c r="H57" s="70">
        <v>20</v>
      </c>
      <c r="I57" s="70">
        <v>6</v>
      </c>
      <c r="J57" s="111">
        <v>110271</v>
      </c>
      <c r="K57" s="111">
        <v>54600</v>
      </c>
    </row>
    <row r="58" spans="1:11" ht="15.75" thickBot="1" x14ac:dyDescent="0.3">
      <c r="A58" s="53">
        <f>SUM(A55:A57)</f>
        <v>3</v>
      </c>
      <c r="B58" s="360"/>
      <c r="C58" s="361"/>
      <c r="D58" s="361"/>
      <c r="E58" s="362"/>
      <c r="F58" s="235">
        <f>SUM(F55:F57)</f>
        <v>88</v>
      </c>
      <c r="G58" s="234"/>
      <c r="H58" s="242">
        <f t="shared" ref="H58:I58" si="1">SUM(H55:H57)</f>
        <v>42</v>
      </c>
      <c r="I58" s="242">
        <f t="shared" si="1"/>
        <v>50</v>
      </c>
      <c r="J58" s="237">
        <f>SUM(J55:J57)</f>
        <v>286160</v>
      </c>
      <c r="K58" s="237">
        <f>SUM(K55:K57)</f>
        <v>177625</v>
      </c>
    </row>
    <row r="59" spans="1:11" ht="15.75" thickBot="1" x14ac:dyDescent="0.3">
      <c r="A59" s="355" t="s">
        <v>9</v>
      </c>
      <c r="B59" s="356"/>
      <c r="C59" s="356"/>
      <c r="D59" s="356"/>
      <c r="E59" s="356"/>
      <c r="F59" s="356"/>
      <c r="G59" s="356"/>
      <c r="H59" s="39"/>
      <c r="I59" s="27"/>
      <c r="J59" s="237" t="s">
        <v>12</v>
      </c>
      <c r="K59" s="237">
        <f>+K58*1.1</f>
        <v>195387.50000000003</v>
      </c>
    </row>
    <row r="60" spans="1:11" ht="15.75" thickBot="1" x14ac:dyDescent="0.3">
      <c r="A60" s="357" t="s">
        <v>29</v>
      </c>
      <c r="B60" s="358"/>
      <c r="C60" s="358"/>
      <c r="D60" s="358"/>
      <c r="E60" s="358"/>
      <c r="F60" s="358"/>
      <c r="G60" s="358"/>
      <c r="H60" s="28"/>
      <c r="I60" s="28"/>
      <c r="J60" s="402">
        <f>+J58+K59</f>
        <v>481547.5</v>
      </c>
      <c r="K60" s="356"/>
    </row>
    <row r="61" spans="1:11" hidden="1" x14ac:dyDescent="0.25"/>
    <row r="62" spans="1:11" x14ac:dyDescent="0.25">
      <c r="B62" s="366" t="s">
        <v>22</v>
      </c>
      <c r="C62" s="366"/>
      <c r="D62" s="232"/>
      <c r="E62" s="232"/>
      <c r="F62" s="75"/>
      <c r="G62" s="75"/>
    </row>
    <row r="63" spans="1:11" x14ac:dyDescent="0.25">
      <c r="A63" s="390" t="s">
        <v>264</v>
      </c>
      <c r="B63" s="390"/>
      <c r="C63" s="244">
        <v>1</v>
      </c>
      <c r="D63" s="232"/>
      <c r="E63" s="232"/>
      <c r="F63" s="75"/>
      <c r="G63" s="75"/>
    </row>
    <row r="64" spans="1:11" x14ac:dyDescent="0.25">
      <c r="A64" s="390" t="s">
        <v>265</v>
      </c>
      <c r="B64" s="390"/>
      <c r="C64" s="244">
        <f>H33</f>
        <v>32</v>
      </c>
      <c r="D64" s="245"/>
      <c r="E64" s="245"/>
      <c r="F64" s="75"/>
      <c r="G64" s="75"/>
    </row>
    <row r="65" spans="1:9" x14ac:dyDescent="0.25">
      <c r="A65" s="363" t="s">
        <v>58</v>
      </c>
      <c r="B65" s="363"/>
      <c r="C65" s="236">
        <v>13</v>
      </c>
      <c r="E65" s="359" t="s">
        <v>31</v>
      </c>
      <c r="F65" s="359"/>
      <c r="G65" s="359"/>
      <c r="H65" s="442">
        <f>+J12+J24+J34+J45+J58</f>
        <v>1049089</v>
      </c>
      <c r="I65" s="442"/>
    </row>
    <row r="66" spans="1:9" x14ac:dyDescent="0.25">
      <c r="A66" s="236" t="s">
        <v>88</v>
      </c>
      <c r="B66" s="236"/>
      <c r="C66" s="236">
        <f>+F12+F24+F32+F45+F58</f>
        <v>296</v>
      </c>
      <c r="E66" s="238" t="s">
        <v>32</v>
      </c>
      <c r="F66" s="15"/>
      <c r="G66" s="4"/>
      <c r="H66" s="442">
        <f>+K13+K25+K35+K46+K59</f>
        <v>720857.5</v>
      </c>
      <c r="I66" s="442"/>
    </row>
    <row r="67" spans="1:9" x14ac:dyDescent="0.25">
      <c r="A67" s="236" t="s">
        <v>8</v>
      </c>
      <c r="B67" s="236"/>
      <c r="C67" s="236">
        <f>+H12+H24+H32+H45+H58</f>
        <v>203</v>
      </c>
      <c r="G67" s="3"/>
      <c r="H67" s="175"/>
      <c r="I67" s="176"/>
    </row>
    <row r="68" spans="1:9" x14ac:dyDescent="0.25">
      <c r="A68" s="393" t="s">
        <v>87</v>
      </c>
      <c r="B68" s="393"/>
      <c r="E68" s="354" t="s">
        <v>96</v>
      </c>
      <c r="F68" s="354"/>
      <c r="G68" s="354"/>
      <c r="H68" s="442">
        <f>+H65+H66</f>
        <v>1769946.5</v>
      </c>
      <c r="I68" s="443"/>
    </row>
    <row r="69" spans="1:9" x14ac:dyDescent="0.25">
      <c r="A69" s="393"/>
      <c r="B69" s="393"/>
      <c r="C69" s="243">
        <f>+I12+I24+I34+I45+I58</f>
        <v>243</v>
      </c>
      <c r="D69" s="232"/>
      <c r="E69" s="232"/>
      <c r="F69" s="232"/>
      <c r="G69" s="232"/>
      <c r="H69" s="232"/>
    </row>
    <row r="70" spans="1:9" x14ac:dyDescent="0.25">
      <c r="A70" s="363" t="s">
        <v>76</v>
      </c>
      <c r="B70" s="363"/>
      <c r="C70" s="236">
        <f>+C67+C69</f>
        <v>446</v>
      </c>
    </row>
    <row r="71" spans="1:9" x14ac:dyDescent="0.25">
      <c r="A71" s="236"/>
      <c r="B71" s="236"/>
      <c r="C71" s="236"/>
    </row>
    <row r="72" spans="1:9" x14ac:dyDescent="0.25">
      <c r="A72" s="236"/>
      <c r="B72" s="236"/>
      <c r="C72" s="236"/>
    </row>
    <row r="73" spans="1:9" x14ac:dyDescent="0.25">
      <c r="A73" s="236"/>
      <c r="B73" s="236"/>
      <c r="C73" s="236"/>
    </row>
    <row r="74" spans="1:9" x14ac:dyDescent="0.25">
      <c r="A74" s="236"/>
      <c r="B74" s="236"/>
      <c r="C74" s="236"/>
      <c r="E74" s="233"/>
      <c r="F74" s="233"/>
      <c r="G74" s="233"/>
      <c r="H74" s="240"/>
      <c r="I74" s="241"/>
    </row>
    <row r="76" spans="1:9" x14ac:dyDescent="0.25">
      <c r="C76" s="232" t="s">
        <v>57</v>
      </c>
    </row>
    <row r="78" spans="1:9" x14ac:dyDescent="0.25">
      <c r="B78" s="177" t="s">
        <v>42</v>
      </c>
      <c r="C78" s="236">
        <f>+C65</f>
        <v>13</v>
      </c>
      <c r="D78" s="239" t="s">
        <v>18</v>
      </c>
      <c r="E78" s="5">
        <f>+C67</f>
        <v>203</v>
      </c>
    </row>
    <row r="79" spans="1:9" ht="29.25" x14ac:dyDescent="0.25">
      <c r="B79" s="236"/>
      <c r="C79" s="236"/>
      <c r="D79" s="231" t="s">
        <v>169</v>
      </c>
      <c r="E79" s="5">
        <f>+C69</f>
        <v>243</v>
      </c>
    </row>
  </sheetData>
  <mergeCells count="104">
    <mergeCell ref="A68:B69"/>
    <mergeCell ref="A70:B70"/>
    <mergeCell ref="E65:G65"/>
    <mergeCell ref="H65:I65"/>
    <mergeCell ref="H66:I66"/>
    <mergeCell ref="E68:G68"/>
    <mergeCell ref="H68:I68"/>
    <mergeCell ref="B53:B54"/>
    <mergeCell ref="C53:C54"/>
    <mergeCell ref="H53:H54"/>
    <mergeCell ref="I53:I54"/>
    <mergeCell ref="B58:E58"/>
    <mergeCell ref="A59:G59"/>
    <mergeCell ref="E52:E54"/>
    <mergeCell ref="F52:F54"/>
    <mergeCell ref="G52:G54"/>
    <mergeCell ref="H52:I52"/>
    <mergeCell ref="B45:E45"/>
    <mergeCell ref="A46:G46"/>
    <mergeCell ref="A47:G47"/>
    <mergeCell ref="J47:K47"/>
    <mergeCell ref="B62:C62"/>
    <mergeCell ref="A65:B65"/>
    <mergeCell ref="A51:C51"/>
    <mergeCell ref="A52:A54"/>
    <mergeCell ref="B52:C52"/>
    <mergeCell ref="D52:D54"/>
    <mergeCell ref="A60:G60"/>
    <mergeCell ref="J60:K60"/>
    <mergeCell ref="J52:J54"/>
    <mergeCell ref="K52:K54"/>
    <mergeCell ref="A63:B63"/>
    <mergeCell ref="A64:B64"/>
    <mergeCell ref="J39:J41"/>
    <mergeCell ref="K39:K41"/>
    <mergeCell ref="B40:B41"/>
    <mergeCell ref="C40:C41"/>
    <mergeCell ref="H40:H41"/>
    <mergeCell ref="I40:I41"/>
    <mergeCell ref="B34:E34"/>
    <mergeCell ref="A35:G35"/>
    <mergeCell ref="A36:G36"/>
    <mergeCell ref="J36:K36"/>
    <mergeCell ref="A38:C38"/>
    <mergeCell ref="A39:A41"/>
    <mergeCell ref="B39:C39"/>
    <mergeCell ref="D39:D41"/>
    <mergeCell ref="E39:E41"/>
    <mergeCell ref="F39:F41"/>
    <mergeCell ref="G39:G41"/>
    <mergeCell ref="H39:I39"/>
    <mergeCell ref="J29:J31"/>
    <mergeCell ref="K29:K31"/>
    <mergeCell ref="B30:B31"/>
    <mergeCell ref="C30:C31"/>
    <mergeCell ref="H30:H31"/>
    <mergeCell ref="I30:I31"/>
    <mergeCell ref="B24:E24"/>
    <mergeCell ref="A25:G25"/>
    <mergeCell ref="A26:G26"/>
    <mergeCell ref="J26:K26"/>
    <mergeCell ref="A28:C28"/>
    <mergeCell ref="A29:A31"/>
    <mergeCell ref="B29:C29"/>
    <mergeCell ref="D29:D31"/>
    <mergeCell ref="E29:E31"/>
    <mergeCell ref="F29:F31"/>
    <mergeCell ref="G29:G31"/>
    <mergeCell ref="H29:I29"/>
    <mergeCell ref="J17:J19"/>
    <mergeCell ref="K17:K19"/>
    <mergeCell ref="B18:B19"/>
    <mergeCell ref="C18:C19"/>
    <mergeCell ref="H18:H19"/>
    <mergeCell ref="I18:I19"/>
    <mergeCell ref="B12:E12"/>
    <mergeCell ref="A13:G13"/>
    <mergeCell ref="A14:G14"/>
    <mergeCell ref="J14:K14"/>
    <mergeCell ref="A16:C16"/>
    <mergeCell ref="A17:A19"/>
    <mergeCell ref="B17:C17"/>
    <mergeCell ref="D17:D19"/>
    <mergeCell ref="E17:E19"/>
    <mergeCell ref="F17:F19"/>
    <mergeCell ref="G17:G19"/>
    <mergeCell ref="H17:I17"/>
    <mergeCell ref="G7:G9"/>
    <mergeCell ref="H7:I7"/>
    <mergeCell ref="J7:J9"/>
    <mergeCell ref="K7:K9"/>
    <mergeCell ref="B8:B9"/>
    <mergeCell ref="C8:C9"/>
    <mergeCell ref="H8:H9"/>
    <mergeCell ref="I8:I9"/>
    <mergeCell ref="A1:K1"/>
    <mergeCell ref="A2:K2"/>
    <mergeCell ref="A4:K4"/>
    <mergeCell ref="A6:C6"/>
    <mergeCell ref="A7:A9"/>
    <mergeCell ref="B7:C7"/>
    <mergeCell ref="D7:D9"/>
    <mergeCell ref="E7:E9"/>
    <mergeCell ref="F7:F9"/>
  </mergeCells>
  <phoneticPr fontId="44" type="noConversion"/>
  <pageMargins left="0.70866141732283505" right="0.70866141732283505" top="0.74803149606299202" bottom="0.74803149606299202" header="0.31496062992126" footer="0.31496062992126"/>
  <pageSetup scale="55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15</vt:i4>
      </vt:variant>
    </vt:vector>
  </HeadingPairs>
  <TitlesOfParts>
    <vt:vector size="2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DEPARTAMENTO</vt:lpstr>
      <vt:lpstr>ENERO!Área_de_impresión</vt:lpstr>
      <vt:lpstr>JULIO!Área_de_impresión</vt:lpstr>
      <vt:lpstr>JUNIO!Área_de_impresión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ENERO!Títulos_a_imprimir</vt:lpstr>
      <vt:lpstr>JULIO!Títulos_a_imprimir</vt:lpstr>
      <vt:lpstr>JUNIO!Títulos_a_imprimir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Alejandro Gómez</cp:lastModifiedBy>
  <cp:lastPrinted>2019-12-10T15:55:42Z</cp:lastPrinted>
  <dcterms:created xsi:type="dcterms:W3CDTF">2015-11-30T18:04:44Z</dcterms:created>
  <dcterms:modified xsi:type="dcterms:W3CDTF">2019-12-26T11:24:04Z</dcterms:modified>
</cp:coreProperties>
</file>