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Mestre\Desktop\CARMEN 2022\TRANSPARENCIA 2022\MARZO 2022\"/>
    </mc:Choice>
  </mc:AlternateContent>
  <xr:revisionPtr revIDLastSave="0" documentId="13_ncr:1_{7A44118C-7230-4B7E-931A-0358B1DD42F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ERO-MARZO" sheetId="1" r:id="rId1"/>
    <sheet name="ENERO" sheetId="2" r:id="rId2"/>
    <sheet name="FEBRERO" sheetId="3" r:id="rId3"/>
    <sheet name="MARZO" sheetId="4" r:id="rId4"/>
  </sheets>
  <definedNames>
    <definedName name="_xlnm.Print_Area" localSheetId="1">ENERO!$A$1:$M$25</definedName>
    <definedName name="_xlnm.Print_Area" localSheetId="0">'ENERO-MARZO'!$A$1:$M$93</definedName>
    <definedName name="_xlnm.Print_Area" localSheetId="2">FEBRERO!$A$1:$M$58</definedName>
    <definedName name="_xlnm.Print_Area" localSheetId="3">MARZO!$A$1:$N$52</definedName>
    <definedName name="_xlnm.Print_Titles" localSheetId="1">ENERO!$1:$8</definedName>
    <definedName name="_xlnm.Print_Titles" localSheetId="0">'ENERO-MARZO'!$1:$11</definedName>
    <definedName name="_xlnm.Print_Titles" localSheetId="2">FEBRERO!$1:$8</definedName>
    <definedName name="_xlnm.Print_Titles" localSheetId="3">MARZO!$1:$9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3" l="1"/>
  <c r="F49" i="3"/>
  <c r="E24" i="2"/>
  <c r="E25" i="2" s="1"/>
  <c r="D55" i="3"/>
  <c r="D56" i="3" s="1"/>
  <c r="D92" i="1"/>
  <c r="D93" i="1" s="1"/>
  <c r="D52" i="4"/>
  <c r="D51" i="4"/>
  <c r="F87" i="1"/>
  <c r="A42" i="3"/>
  <c r="J26" i="4"/>
  <c r="I26" i="4"/>
  <c r="H26" i="4"/>
  <c r="G26" i="4"/>
  <c r="A26" i="4"/>
  <c r="L25" i="4"/>
  <c r="K25" i="4"/>
  <c r="L24" i="4"/>
  <c r="K24" i="4"/>
  <c r="L23" i="4"/>
  <c r="K23" i="4"/>
  <c r="I67" i="1"/>
  <c r="H67" i="1"/>
  <c r="G67" i="1"/>
  <c r="L66" i="1"/>
  <c r="K66" i="1"/>
  <c r="M66" i="1" s="1"/>
  <c r="A67" i="1"/>
  <c r="L65" i="1"/>
  <c r="K65" i="1"/>
  <c r="L64" i="1"/>
  <c r="K64" i="1"/>
  <c r="K26" i="4" l="1"/>
  <c r="K28" i="4" s="1"/>
  <c r="K67" i="1"/>
  <c r="L67" i="1"/>
  <c r="M25" i="4"/>
  <c r="L26" i="4"/>
  <c r="L27" i="4" s="1"/>
  <c r="M27" i="4" s="1"/>
  <c r="M24" i="4"/>
  <c r="M23" i="4"/>
  <c r="M64" i="1"/>
  <c r="M65" i="1"/>
  <c r="M26" i="4" l="1"/>
  <c r="M28" i="4" s="1"/>
  <c r="M67" i="1"/>
  <c r="L28" i="4"/>
  <c r="L21" i="3"/>
  <c r="K21" i="3"/>
  <c r="J21" i="3"/>
  <c r="I21" i="3"/>
  <c r="H21" i="3"/>
  <c r="G21" i="3"/>
  <c r="A21" i="3"/>
  <c r="M20" i="3"/>
  <c r="M19" i="3"/>
  <c r="M18" i="3"/>
  <c r="M17" i="3"/>
  <c r="M16" i="3"/>
  <c r="M15" i="3"/>
  <c r="M39" i="1"/>
  <c r="M38" i="1"/>
  <c r="M36" i="1"/>
  <c r="K23" i="3" l="1"/>
  <c r="L22" i="3"/>
  <c r="M21" i="3"/>
  <c r="L23" i="3"/>
  <c r="M22" i="3" l="1"/>
  <c r="M23" i="3" s="1"/>
  <c r="M40" i="1"/>
  <c r="L42" i="1"/>
  <c r="L43" i="1" s="1"/>
  <c r="K42" i="1"/>
  <c r="J42" i="1"/>
  <c r="I42" i="1"/>
  <c r="H42" i="1"/>
  <c r="G42" i="1"/>
  <c r="A42" i="1"/>
  <c r="M41" i="1"/>
  <c r="M37" i="1"/>
  <c r="L15" i="4"/>
  <c r="K15" i="4"/>
  <c r="J15" i="4"/>
  <c r="I15" i="4"/>
  <c r="H15" i="4"/>
  <c r="G15" i="4"/>
  <c r="A15" i="4"/>
  <c r="M14" i="4"/>
  <c r="M15" i="4" s="1"/>
  <c r="L32" i="3"/>
  <c r="K32" i="3"/>
  <c r="J32" i="3"/>
  <c r="I32" i="3"/>
  <c r="H32" i="3"/>
  <c r="G32" i="3"/>
  <c r="A32" i="3"/>
  <c r="M31" i="3"/>
  <c r="M30" i="3"/>
  <c r="K17" i="4" l="1"/>
  <c r="K34" i="3"/>
  <c r="L33" i="3"/>
  <c r="M43" i="1"/>
  <c r="M42" i="1"/>
  <c r="L44" i="1"/>
  <c r="K44" i="1"/>
  <c r="L16" i="4"/>
  <c r="M32" i="3"/>
  <c r="M16" i="4" l="1"/>
  <c r="M17" i="4" s="1"/>
  <c r="M33" i="3"/>
  <c r="L34" i="3"/>
  <c r="M44" i="1"/>
  <c r="M34" i="3"/>
  <c r="L17" i="4"/>
  <c r="L54" i="1" l="1"/>
  <c r="L55" i="1" s="1"/>
  <c r="M55" i="1" s="1"/>
  <c r="K54" i="1"/>
  <c r="K56" i="1" s="1"/>
  <c r="J54" i="1"/>
  <c r="I54" i="1"/>
  <c r="H54" i="1"/>
  <c r="G54" i="1"/>
  <c r="A54" i="1"/>
  <c r="M53" i="1"/>
  <c r="M52" i="1"/>
  <c r="M51" i="1"/>
  <c r="M54" i="1" l="1"/>
  <c r="M56" i="1" s="1"/>
  <c r="L56" i="1"/>
  <c r="A78" i="1" l="1"/>
  <c r="L42" i="3"/>
  <c r="M35" i="4"/>
  <c r="L78" i="1"/>
  <c r="L79" i="1" s="1"/>
  <c r="K78" i="1"/>
  <c r="K42" i="3"/>
  <c r="J42" i="3"/>
  <c r="I42" i="3"/>
  <c r="G42" i="3"/>
  <c r="F52" i="3" s="1"/>
  <c r="H42" i="3"/>
  <c r="F51" i="3" s="1"/>
  <c r="M41" i="3"/>
  <c r="M42" i="3" s="1"/>
  <c r="J78" i="1"/>
  <c r="I78" i="1"/>
  <c r="H78" i="1"/>
  <c r="G78" i="1"/>
  <c r="M76" i="1"/>
  <c r="M77" i="1"/>
  <c r="L36" i="4"/>
  <c r="K36" i="4"/>
  <c r="F49" i="4" s="1"/>
  <c r="J36" i="4"/>
  <c r="I36" i="4"/>
  <c r="H36" i="4"/>
  <c r="G36" i="4"/>
  <c r="F48" i="4" s="1"/>
  <c r="A36" i="4"/>
  <c r="F45" i="4" s="1"/>
  <c r="F86" i="1" s="1"/>
  <c r="F89" i="1" l="1"/>
  <c r="L37" i="4"/>
  <c r="F50" i="4"/>
  <c r="F47" i="4"/>
  <c r="F88" i="1"/>
  <c r="L43" i="3"/>
  <c r="F55" i="3" s="1"/>
  <c r="F54" i="3"/>
  <c r="K44" i="3"/>
  <c r="F53" i="3"/>
  <c r="M78" i="1"/>
  <c r="L80" i="1"/>
  <c r="K80" i="1"/>
  <c r="M36" i="4"/>
  <c r="K38" i="4"/>
  <c r="L38" i="4"/>
  <c r="J67" i="1"/>
  <c r="F91" i="1" l="1"/>
  <c r="M37" i="4"/>
  <c r="M38" i="4" s="1"/>
  <c r="F51" i="4"/>
  <c r="F92" i="1" s="1"/>
  <c r="M43" i="3"/>
  <c r="M44" i="3" s="1"/>
  <c r="F56" i="3"/>
  <c r="F90" i="1"/>
  <c r="L44" i="3"/>
  <c r="M79" i="1"/>
  <c r="L68" i="1"/>
  <c r="M68" i="1" s="1"/>
  <c r="K69" i="1"/>
  <c r="F52" i="4" l="1"/>
  <c r="F93" i="1" s="1"/>
  <c r="M80" i="1"/>
  <c r="M69" i="1"/>
  <c r="L69" i="1"/>
</calcChain>
</file>

<file path=xl/sharedStrings.xml><?xml version="1.0" encoding="utf-8"?>
<sst xmlns="http://schemas.openxmlformats.org/spreadsheetml/2006/main" count="436" uniqueCount="113">
  <si>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</si>
  <si>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</si>
  <si>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</si>
  <si>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</si>
  <si>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</si>
  <si>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</si>
  <si>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</si>
  <si>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</si>
  <si>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</si>
  <si>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</si>
  <si>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</si>
  <si>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</si>
  <si>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</si>
  <si>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>COSTO TOTAL TALLER</t>
  </si>
  <si>
    <t>TECNICOS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</si>
  <si>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</si>
  <si>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</si>
  <si>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</si>
  <si>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</si>
  <si>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</si>
  <si>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</si>
  <si>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</si>
  <si>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>DEPARTAMENTO DE  PROTECCION AL MEDIO AMBIENTE Y RECURSOS NATURALES</t>
  </si>
  <si>
    <t>José A. Nova</t>
  </si>
  <si>
    <t xml:space="preserve">RESUMEN PROGRAMACIÓN </t>
  </si>
  <si>
    <t>TRANSFERENCIAS</t>
  </si>
  <si>
    <t>INSTALACIÓN PARCELAS DE VALIDACIÓN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</si>
  <si>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</si>
  <si>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</si>
  <si>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</si>
  <si>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</si>
  <si>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</si>
  <si>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</si>
  <si>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</si>
  <si>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</si>
  <si>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</si>
  <si>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</si>
  <si>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PRESUPUESTO TOTAL 2022 (RD$)</t>
  </si>
  <si>
    <t>HORAS TRANSFE-RENCIA</t>
  </si>
  <si>
    <t>META ENERO-MARZO</t>
  </si>
  <si>
    <t>META AÑO 2022</t>
  </si>
  <si>
    <t>HORAS DE TRANSFERENCIA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</si>
  <si>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</si>
  <si>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</si>
  <si>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</si>
  <si>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</si>
  <si>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r>
      <rPr>
        <b/>
        <sz val="11"/>
        <rFont val="Cambria"/>
        <family val="1"/>
      </rPr>
      <t>Descripción: s</t>
    </r>
    <r>
      <rPr>
        <sz val="11"/>
        <rFont val="Cambria"/>
        <family val="1"/>
      </rPr>
      <t>e describe como un proceso mediante el cual se fortalecen los conocimientos de los técnicos extensionistas del Sistema Nacional de Investigaciones Agropecuarias y Forestales.</t>
    </r>
  </si>
  <si>
    <r>
      <rPr>
        <b/>
        <sz val="14"/>
        <rFont val="Cambria"/>
        <family val="1"/>
      </rPr>
      <t xml:space="preserve">Nombre del Proyecto: </t>
    </r>
    <r>
      <rPr>
        <sz val="14"/>
        <rFont val="Cambria"/>
        <family val="1"/>
      </rPr>
      <t xml:space="preserve"> Actualización para la Innovación Tecnológica y Competitividad Agroalimentaria en la Rep. Dominicana (Canasta Básica)</t>
    </r>
  </si>
  <si>
    <t>CÓDIGO SNIP: 14187</t>
  </si>
  <si>
    <t>PROGRAMACIÓN  DE ACTIVIDADES  PROYECTOS INVERSIÓN PÚBLICA</t>
  </si>
  <si>
    <t>TRIMESTRE:  ENERO-MARZO 2022</t>
  </si>
  <si>
    <t>ACTUALIZACIÓN PARA LA INNOVACIÓN TECNOLÓGICA Y COMPETITIVIDAD AGROALIMENTARIA Y  DE FOMENTO A LA EXPORTACIÓN EN LA REPÚBLICA DOMINICANA</t>
  </si>
  <si>
    <r>
      <t xml:space="preserve">Transferencia Tecnológica en el cultivo de </t>
    </r>
    <r>
      <rPr>
        <b/>
        <sz val="11"/>
        <rFont val="Cambria"/>
        <family val="1"/>
      </rPr>
      <t>HABICHUELAS</t>
    </r>
  </si>
  <si>
    <r>
      <t xml:space="preserve">Transferencia Tecnológica en el cultivo de </t>
    </r>
    <r>
      <rPr>
        <b/>
        <sz val="11"/>
        <rFont val="Cambria"/>
        <family val="1"/>
      </rPr>
      <t>MAIZ</t>
    </r>
  </si>
  <si>
    <t>PRESUPUESTO ENERO (RD$)</t>
  </si>
  <si>
    <t xml:space="preserve">PRESUPUESTO TOTAL </t>
  </si>
  <si>
    <t>MES:  FEBRERO 2022</t>
  </si>
  <si>
    <t>MES: ENERO  2022</t>
  </si>
  <si>
    <t>META FEBRERO</t>
  </si>
  <si>
    <t>DIVISIÓN DE PLANIFICACIÓN  Y  DESARROLLO</t>
  </si>
  <si>
    <t>MES:  MARZO 2022</t>
  </si>
  <si>
    <t xml:space="preserve">                                                                               CONSEJO NACIONAL DE INVESTIGACIONES AGROPECUARIAS Y FORESTALES (CONIAF)</t>
  </si>
  <si>
    <t xml:space="preserve">                                                CONSEJO NACIONAL DE INVESTIGACIONES AGROPECUARIAS Y FORESTALES (CONIAF)</t>
  </si>
  <si>
    <t>META MARZO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</si>
  <si>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</si>
  <si>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>DEPARTAMENTO DE  CIENCIAS MODERNAS</t>
  </si>
  <si>
    <t>Ana Mateo</t>
  </si>
  <si>
    <t>Ruly Nin</t>
  </si>
  <si>
    <t>San Juan</t>
  </si>
  <si>
    <t xml:space="preserve">HORAS </t>
  </si>
  <si>
    <t xml:space="preserve">COSTO TOTAL </t>
  </si>
  <si>
    <t xml:space="preserve"> Febrero 15</t>
  </si>
  <si>
    <t xml:space="preserve"> Marzo 11</t>
  </si>
  <si>
    <t>DEPARTAMENTO DE ACCESO A LAS CIENCIAS MODERNAS</t>
  </si>
  <si>
    <t>Elpidio Avilés Quezada</t>
  </si>
  <si>
    <r>
      <t xml:space="preserve">Transferencia Tecnológica en el cultivo de </t>
    </r>
    <r>
      <rPr>
        <b/>
        <sz val="11"/>
        <rFont val="Cambria"/>
        <family val="1"/>
      </rPr>
      <t>ARROZ</t>
    </r>
  </si>
  <si>
    <t xml:space="preserve"> Febrero 17</t>
  </si>
  <si>
    <t>Nisibon-Higuey</t>
  </si>
  <si>
    <t>Víctor Landa</t>
  </si>
  <si>
    <r>
      <t xml:space="preserve">Transferencia Tecnológica en el cultivo de </t>
    </r>
    <r>
      <rPr>
        <b/>
        <sz val="11"/>
        <rFont val="Cambria"/>
        <family val="1"/>
      </rPr>
      <t>BATATA</t>
    </r>
  </si>
  <si>
    <t xml:space="preserve"> Marzo 4</t>
  </si>
  <si>
    <t>Higuey -San Rafael del Yuma</t>
  </si>
  <si>
    <r>
      <t xml:space="preserve">Transferencia Tecnológica en el cultivo de </t>
    </r>
    <r>
      <rPr>
        <b/>
        <sz val="11"/>
        <rFont val="Cambria"/>
        <family val="1"/>
      </rPr>
      <t>PLÁTANO</t>
    </r>
  </si>
  <si>
    <t>Ing. Victor Landa</t>
  </si>
  <si>
    <t>Ing. Juan Cedano</t>
  </si>
  <si>
    <r>
      <t xml:space="preserve">Transferencia Tecnológica en el cultivo de </t>
    </r>
    <r>
      <rPr>
        <b/>
        <sz val="11"/>
        <rFont val="Cambria"/>
        <family val="1"/>
      </rPr>
      <t>GUANDUL</t>
    </r>
  </si>
  <si>
    <t xml:space="preserve">Instalación dos parcelas de plátano </t>
  </si>
  <si>
    <t>Barahona y Neyba</t>
  </si>
  <si>
    <t>Instalación dos parcelas de batata</t>
  </si>
  <si>
    <t xml:space="preserve"> Febrero 10</t>
  </si>
  <si>
    <t xml:space="preserve"> Febrero 25 y 26</t>
  </si>
  <si>
    <t xml:space="preserve"> Febrero 12</t>
  </si>
  <si>
    <t xml:space="preserve"> Febrero 16</t>
  </si>
  <si>
    <t xml:space="preserve"> Febrero 18 y 19</t>
  </si>
  <si>
    <t>Henry Ricardo y Miguel A. Rodriguez</t>
  </si>
  <si>
    <t>Instalación dos parcelas de guandul</t>
  </si>
  <si>
    <t>---</t>
  </si>
  <si>
    <t xml:space="preserve"> Febrero 8</t>
  </si>
  <si>
    <t>Juan Valdez</t>
  </si>
  <si>
    <t>Atiles Peguero</t>
  </si>
  <si>
    <r>
      <t xml:space="preserve">Transferencia Tecnológica en el cultivo de </t>
    </r>
    <r>
      <rPr>
        <b/>
        <sz val="11"/>
        <rFont val="Cambria"/>
        <family val="1"/>
      </rPr>
      <t>YUCA</t>
    </r>
    <r>
      <rPr>
        <sz val="11"/>
        <rFont val="Cambria"/>
        <family val="1"/>
      </rPr>
      <t xml:space="preserve"> </t>
    </r>
  </si>
  <si>
    <r>
      <t xml:space="preserve">Transferencia Tecnológica en </t>
    </r>
    <r>
      <rPr>
        <b/>
        <sz val="11"/>
        <rFont val="Cambria"/>
        <family val="1"/>
      </rPr>
      <t>LECHE Y CARNE BOVINA Y PORCINA</t>
    </r>
    <r>
      <rPr>
        <sz val="11"/>
        <rFont val="Cambria"/>
        <family val="1"/>
      </rPr>
      <t xml:space="preserve"> </t>
    </r>
  </si>
  <si>
    <t xml:space="preserve"> Marzo 17</t>
  </si>
  <si>
    <t>Batey 4, Bahoruco y La Descubierta</t>
  </si>
  <si>
    <t xml:space="preserve"> Marzo  29</t>
  </si>
  <si>
    <t xml:space="preserve"> Marzo 16 </t>
  </si>
  <si>
    <t xml:space="preserve">Mella </t>
  </si>
  <si>
    <t>Dajabón</t>
  </si>
  <si>
    <t>POR RAZONES PRESUPUESTARIAS, EN EL MES DE ENERO NO HUBO PROGRAMACIÓN DE ACTIVIDADES.</t>
  </si>
  <si>
    <t xml:space="preserve">COSTO TOTAL      (RD$) </t>
  </si>
  <si>
    <t xml:space="preserve">COSTO TOTAL (RD$) </t>
  </si>
  <si>
    <t>META ENERO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</si>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</sst>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4" fontId="11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horizontal="center" vertical="center"/>
    </xf>
    <xf numFmtId="43" fontId="11" fillId="0" borderId="0" xfId="0" applyNumberFormat="1" applyFont="1"/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1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4" fontId="7" fillId="2" borderId="0" xfId="0" applyNumberFormat="1" applyFont="1" applyFill="1" applyAlignment="1">
      <alignment horizontal="right" vertical="center" wrapText="1"/>
    </xf>
    <xf numFmtId="43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10" fillId="0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1" applyFont="1" applyBorder="1" applyAlignment="1"/>
    <xf numFmtId="0" fontId="4" fillId="2" borderId="0" xfId="0" applyFont="1" applyFill="1" applyAlignment="1">
      <alignment wrapText="1"/>
    </xf>
    <xf numFmtId="0" fontId="4" fillId="0" borderId="0" xfId="0" applyFont="1" applyAlignment="1"/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4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right" wrapText="1"/>
    </xf>
    <xf numFmtId="4" fontId="11" fillId="2" borderId="16" xfId="0" applyNumberFormat="1" applyFont="1" applyFill="1" applyBorder="1" applyAlignment="1">
      <alignment horizontal="right" wrapText="1"/>
    </xf>
    <xf numFmtId="43" fontId="11" fillId="2" borderId="16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right" wrapText="1"/>
    </xf>
    <xf numFmtId="4" fontId="11" fillId="2" borderId="0" xfId="0" applyNumberFormat="1" applyFont="1" applyFill="1" applyBorder="1" applyAlignment="1">
      <alignment horizontal="right" wrapText="1"/>
    </xf>
    <xf numFmtId="43" fontId="11" fillId="2" borderId="0" xfId="0" applyNumberFormat="1" applyFont="1" applyFill="1" applyBorder="1" applyAlignment="1">
      <alignment horizontal="right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3" fontId="7" fillId="2" borderId="1" xfId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4" fontId="5" fillId="0" borderId="1" xfId="0" quotePrefix="1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4" fontId="5" fillId="0" borderId="1" xfId="0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43" fontId="0" fillId="0" borderId="0" xfId="0" applyNumberFormat="1"/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43" fontId="7" fillId="2" borderId="12" xfId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wrapText="1"/>
    </xf>
    <xf numFmtId="0" fontId="7" fillId="4" borderId="1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0" fillId="5" borderId="0" xfId="0" applyFont="1" applyFill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7" fillId="4" borderId="1" xfId="0" applyFont="1" applyFill="1" applyBorder="1" applyAlignment="1">
      <alignment horizontal="left"/>
    </xf>
    <xf numFmtId="4" fontId="7" fillId="4" borderId="1" xfId="0" applyNumberFormat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/>
    </xf>
    <xf numFmtId="43" fontId="7" fillId="2" borderId="15" xfId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C888FBB8-9AD4-45B4-83AA-EC27411E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466328</xdr:colOff>
      <xdr:row>3</xdr:row>
      <xdr:rowOff>277812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67D80C8-76B8-4736-BDD7-B09FBEB6A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973534" cy="902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E4B35F30-9162-4FFE-8577-FCA52512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910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226CDB7-6E37-4ECE-B62E-C3D75547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F285185A-32FC-474A-A855-C8E5EAD0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B01E9FA3-9206-442A-9480-D7185C6E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opLeftCell="A76" zoomScale="130" zoomScaleNormal="130" workbookViewId="0">
      <selection activeCell="F92" sqref="F92:G92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6" max="6" width="11.42578125" customWidth="1"/>
    <col min="7" max="7" width="10.85546875" customWidth="1"/>
    <col min="8" max="8" width="11.42578125" customWidth="1"/>
    <col min="9" max="9" width="10.140625" customWidth="1"/>
    <col min="10" max="10" width="15.5703125" customWidth="1"/>
    <col min="11" max="11" width="12.140625" customWidth="1"/>
    <col min="12" max="12" width="17.7109375" customWidth="1"/>
    <col min="13" max="13" width="13.140625" customWidth="1"/>
  </cols>
  <sheetData>
    <row r="1" spans="1:13" ht="18" x14ac:dyDescent="0.2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6.7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.75" x14ac:dyDescent="0.25">
      <c r="A3" s="170" t="s">
        <v>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5.75" x14ac:dyDescent="0.25">
      <c r="A4" s="170" t="s">
        <v>59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ht="6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8" x14ac:dyDescent="0.25">
      <c r="A6" s="171" t="s">
        <v>49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</row>
    <row r="7" spans="1:13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8" customHeight="1" x14ac:dyDescent="0.25">
      <c r="A8" s="174" t="s">
        <v>51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46"/>
    </row>
    <row r="9" spans="1:13" ht="18" customHeight="1" x14ac:dyDescent="0.25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46"/>
    </row>
    <row r="10" spans="1:13" ht="18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ht="18" customHeight="1" x14ac:dyDescent="0.25">
      <c r="A11" s="173" t="s">
        <v>50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47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" x14ac:dyDescent="0.25">
      <c r="A13" s="172" t="s">
        <v>47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4"/>
    </row>
    <row r="14" spans="1:13" ht="15.75" customHeight="1" x14ac:dyDescent="0.25">
      <c r="A14" s="175" t="s">
        <v>48</v>
      </c>
      <c r="B14" s="175"/>
      <c r="C14" s="175"/>
      <c r="D14" s="1"/>
      <c r="E14" s="1"/>
      <c r="F14" s="1"/>
      <c r="G14" s="1"/>
      <c r="H14" s="1"/>
      <c r="I14" s="1"/>
      <c r="J14" s="1"/>
      <c r="K14" s="1"/>
      <c r="L14" s="1"/>
      <c r="M14" s="4"/>
    </row>
    <row r="15" spans="1:13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 x14ac:dyDescent="0.25">
      <c r="A17" s="168" t="s">
        <v>45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</row>
    <row r="18" spans="1:13" x14ac:dyDescent="0.25">
      <c r="A18" s="168" t="s">
        <v>44</v>
      </c>
      <c r="B18" s="168"/>
      <c r="C18" s="168"/>
      <c r="D18" s="168"/>
      <c r="E18" s="168"/>
      <c r="F18" s="168"/>
      <c r="G18" s="1"/>
      <c r="H18" s="1"/>
      <c r="I18" s="1"/>
      <c r="J18" s="1"/>
      <c r="K18" s="1"/>
      <c r="L18" s="1"/>
      <c r="M18" s="4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4"/>
    </row>
    <row r="20" spans="1:13" x14ac:dyDescent="0.25">
      <c r="A20" s="168" t="s">
        <v>64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</row>
    <row r="21" spans="1:13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4"/>
    </row>
    <row r="23" spans="1:13" x14ac:dyDescent="0.25">
      <c r="A23" s="168" t="s">
        <v>46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4"/>
    </row>
    <row r="25" spans="1:13" x14ac:dyDescent="0.25">
      <c r="A25" s="168" t="s">
        <v>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</row>
    <row r="26" spans="1:13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 ht="15" customHeight="1" x14ac:dyDescent="0.25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</row>
    <row r="31" spans="1:13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4"/>
    </row>
    <row r="32" spans="1:13" ht="15.75" customHeight="1" thickBot="1" x14ac:dyDescent="0.3">
      <c r="A32" s="167" t="s">
        <v>6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</row>
    <row r="33" spans="1:14" ht="27" customHeight="1" thickBot="1" x14ac:dyDescent="0.3">
      <c r="A33" s="163" t="s">
        <v>7</v>
      </c>
      <c r="B33" s="123" t="s">
        <v>8</v>
      </c>
      <c r="C33" s="124"/>
      <c r="D33" s="121" t="s">
        <v>9</v>
      </c>
      <c r="E33" s="121" t="s">
        <v>10</v>
      </c>
      <c r="F33" s="121" t="s">
        <v>11</v>
      </c>
      <c r="G33" s="121" t="s">
        <v>38</v>
      </c>
      <c r="H33" s="123" t="s">
        <v>33</v>
      </c>
      <c r="I33" s="124"/>
      <c r="J33" s="121" t="s">
        <v>37</v>
      </c>
      <c r="K33" s="121" t="s">
        <v>12</v>
      </c>
      <c r="L33" s="121" t="s">
        <v>36</v>
      </c>
      <c r="M33" s="159" t="s">
        <v>13</v>
      </c>
    </row>
    <row r="34" spans="1:14" ht="0.75" customHeight="1" thickBot="1" x14ac:dyDescent="0.3">
      <c r="A34" s="164"/>
      <c r="B34" s="125"/>
      <c r="C34" s="126"/>
      <c r="D34" s="122"/>
      <c r="E34" s="122"/>
      <c r="F34" s="122"/>
      <c r="G34" s="177"/>
      <c r="H34" s="102" t="s">
        <v>14</v>
      </c>
      <c r="I34" s="103"/>
      <c r="J34" s="157"/>
      <c r="K34" s="157"/>
      <c r="L34" s="122"/>
      <c r="M34" s="160"/>
    </row>
    <row r="35" spans="1:14" ht="26.25" customHeight="1" thickBot="1" x14ac:dyDescent="0.3">
      <c r="A35" s="164"/>
      <c r="B35" s="85" t="s">
        <v>15</v>
      </c>
      <c r="C35" s="84" t="s">
        <v>16</v>
      </c>
      <c r="D35" s="122"/>
      <c r="E35" s="122"/>
      <c r="F35" s="122"/>
      <c r="G35" s="178"/>
      <c r="H35" s="104" t="s">
        <v>34</v>
      </c>
      <c r="I35" s="86" t="s">
        <v>35</v>
      </c>
      <c r="J35" s="157"/>
      <c r="K35" s="157"/>
      <c r="L35" s="158"/>
      <c r="M35" s="161"/>
    </row>
    <row r="36" spans="1:14" ht="43.5" thickBot="1" x14ac:dyDescent="0.3">
      <c r="A36" s="23">
        <v>1</v>
      </c>
      <c r="B36" s="87" t="s">
        <v>94</v>
      </c>
      <c r="C36" s="87" t="s">
        <v>82</v>
      </c>
      <c r="D36" s="87" t="s">
        <v>32</v>
      </c>
      <c r="E36" s="108" t="s">
        <v>97</v>
      </c>
      <c r="F36" s="87" t="s">
        <v>87</v>
      </c>
      <c r="G36" s="89">
        <v>8</v>
      </c>
      <c r="H36" s="89">
        <v>20</v>
      </c>
      <c r="I36" s="89">
        <v>5</v>
      </c>
      <c r="J36" s="93">
        <v>600000</v>
      </c>
      <c r="K36" s="106">
        <v>25000</v>
      </c>
      <c r="L36" s="106">
        <v>19000</v>
      </c>
      <c r="M36" s="93">
        <f t="shared" ref="M36:M41" si="0">SUM(K36:L36)</f>
        <v>44000</v>
      </c>
    </row>
    <row r="37" spans="1:14" ht="43.5" thickBot="1" x14ac:dyDescent="0.3">
      <c r="A37" s="23">
        <v>2</v>
      </c>
      <c r="B37" s="87" t="s">
        <v>94</v>
      </c>
      <c r="C37" s="87" t="s">
        <v>86</v>
      </c>
      <c r="D37" s="87" t="s">
        <v>32</v>
      </c>
      <c r="E37" s="94" t="s">
        <v>90</v>
      </c>
      <c r="F37" s="87" t="s">
        <v>87</v>
      </c>
      <c r="G37" s="89">
        <v>16</v>
      </c>
      <c r="H37" s="89">
        <v>40</v>
      </c>
      <c r="I37" s="89">
        <v>10</v>
      </c>
      <c r="J37" s="105" t="s">
        <v>96</v>
      </c>
      <c r="K37" s="106">
        <v>50000</v>
      </c>
      <c r="L37" s="106">
        <v>38000</v>
      </c>
      <c r="M37" s="93">
        <f t="shared" si="0"/>
        <v>88000</v>
      </c>
    </row>
    <row r="38" spans="1:14" ht="43.5" thickBot="1" x14ac:dyDescent="0.3">
      <c r="A38" s="23">
        <v>1</v>
      </c>
      <c r="B38" s="87" t="s">
        <v>83</v>
      </c>
      <c r="C38" s="87" t="s">
        <v>79</v>
      </c>
      <c r="D38" s="87" t="s">
        <v>32</v>
      </c>
      <c r="E38" s="94" t="s">
        <v>91</v>
      </c>
      <c r="F38" s="87" t="s">
        <v>68</v>
      </c>
      <c r="G38" s="89">
        <v>8</v>
      </c>
      <c r="H38" s="89">
        <v>20</v>
      </c>
      <c r="I38" s="89">
        <v>5</v>
      </c>
      <c r="J38" s="93">
        <v>195000</v>
      </c>
      <c r="K38" s="106">
        <v>25000</v>
      </c>
      <c r="L38" s="106">
        <v>10000</v>
      </c>
      <c r="M38" s="93">
        <f t="shared" si="0"/>
        <v>35000</v>
      </c>
    </row>
    <row r="39" spans="1:14" ht="44.25" customHeight="1" thickBot="1" x14ac:dyDescent="0.3">
      <c r="A39" s="23">
        <v>2</v>
      </c>
      <c r="B39" s="87" t="s">
        <v>83</v>
      </c>
      <c r="C39" s="87" t="s">
        <v>88</v>
      </c>
      <c r="D39" s="87" t="s">
        <v>32</v>
      </c>
      <c r="E39" s="108" t="s">
        <v>89</v>
      </c>
      <c r="F39" s="87" t="s">
        <v>68</v>
      </c>
      <c r="G39" s="89">
        <v>16</v>
      </c>
      <c r="H39" s="89">
        <v>40</v>
      </c>
      <c r="I39" s="89">
        <v>10</v>
      </c>
      <c r="J39" s="105" t="s">
        <v>96</v>
      </c>
      <c r="K39" s="106">
        <v>50000</v>
      </c>
      <c r="L39" s="106">
        <v>19000</v>
      </c>
      <c r="M39" s="93">
        <f t="shared" si="0"/>
        <v>69000</v>
      </c>
    </row>
    <row r="40" spans="1:14" ht="43.5" thickBot="1" x14ac:dyDescent="0.3">
      <c r="A40" s="23">
        <v>1</v>
      </c>
      <c r="B40" s="87" t="s">
        <v>84</v>
      </c>
      <c r="C40" s="87" t="s">
        <v>85</v>
      </c>
      <c r="D40" s="87" t="s">
        <v>32</v>
      </c>
      <c r="E40" s="94" t="s">
        <v>92</v>
      </c>
      <c r="F40" s="87" t="s">
        <v>68</v>
      </c>
      <c r="G40" s="89">
        <v>8</v>
      </c>
      <c r="H40" s="89">
        <v>20</v>
      </c>
      <c r="I40" s="89">
        <v>5</v>
      </c>
      <c r="J40" s="93">
        <v>205000</v>
      </c>
      <c r="K40" s="106">
        <v>25000</v>
      </c>
      <c r="L40" s="106">
        <v>10000</v>
      </c>
      <c r="M40" s="93">
        <f t="shared" si="0"/>
        <v>35000</v>
      </c>
    </row>
    <row r="41" spans="1:14" ht="40.5" customHeight="1" thickBot="1" x14ac:dyDescent="0.3">
      <c r="A41" s="23">
        <v>2</v>
      </c>
      <c r="B41" s="95" t="s">
        <v>84</v>
      </c>
      <c r="C41" s="95" t="s">
        <v>95</v>
      </c>
      <c r="D41" s="95" t="s">
        <v>32</v>
      </c>
      <c r="E41" s="94" t="s">
        <v>93</v>
      </c>
      <c r="F41" s="87" t="s">
        <v>68</v>
      </c>
      <c r="G41" s="89">
        <v>16</v>
      </c>
      <c r="H41" s="89">
        <v>40</v>
      </c>
      <c r="I41" s="89">
        <v>10</v>
      </c>
      <c r="J41" s="105" t="s">
        <v>96</v>
      </c>
      <c r="K41" s="106">
        <v>50000</v>
      </c>
      <c r="L41" s="106">
        <v>19000</v>
      </c>
      <c r="M41" s="93">
        <f t="shared" si="0"/>
        <v>69000</v>
      </c>
    </row>
    <row r="42" spans="1:14" ht="15.75" customHeight="1" thickBot="1" x14ac:dyDescent="0.3">
      <c r="A42" s="24">
        <f>SUM(A36:A41)</f>
        <v>9</v>
      </c>
      <c r="B42" s="116" t="s">
        <v>17</v>
      </c>
      <c r="C42" s="116"/>
      <c r="D42" s="116"/>
      <c r="E42" s="116"/>
      <c r="F42" s="116"/>
      <c r="G42" s="7">
        <f t="shared" ref="G42:M42" si="1">SUM(G36:G41)</f>
        <v>72</v>
      </c>
      <c r="H42" s="7">
        <f t="shared" si="1"/>
        <v>180</v>
      </c>
      <c r="I42" s="7">
        <f t="shared" si="1"/>
        <v>45</v>
      </c>
      <c r="J42" s="92">
        <f t="shared" si="1"/>
        <v>1000000</v>
      </c>
      <c r="K42" s="30">
        <f t="shared" si="1"/>
        <v>225000</v>
      </c>
      <c r="L42" s="30">
        <f t="shared" si="1"/>
        <v>115000</v>
      </c>
      <c r="M42" s="30">
        <f t="shared" si="1"/>
        <v>340000</v>
      </c>
      <c r="N42" s="107" t="s">
        <v>20</v>
      </c>
    </row>
    <row r="43" spans="1:14" ht="15.75" customHeight="1" thickBot="1" x14ac:dyDescent="0.3">
      <c r="A43" s="165" t="s">
        <v>18</v>
      </c>
      <c r="B43" s="166"/>
      <c r="C43" s="166"/>
      <c r="D43" s="166"/>
      <c r="E43" s="166"/>
      <c r="F43" s="166"/>
      <c r="G43" s="166"/>
      <c r="H43" s="96"/>
      <c r="I43" s="96"/>
      <c r="J43" s="97"/>
      <c r="K43" s="30">
        <v>0</v>
      </c>
      <c r="L43" s="30">
        <f>L42*0.1</f>
        <v>11500</v>
      </c>
      <c r="M43" s="30">
        <f>L43</f>
        <v>11500</v>
      </c>
    </row>
    <row r="44" spans="1:14" ht="15.75" customHeight="1" thickBot="1" x14ac:dyDescent="0.3">
      <c r="A44" s="116" t="s">
        <v>19</v>
      </c>
      <c r="B44" s="116"/>
      <c r="C44" s="116"/>
      <c r="D44" s="116"/>
      <c r="E44" s="116"/>
      <c r="F44" s="116"/>
      <c r="G44" s="116"/>
      <c r="H44" s="98"/>
      <c r="I44" s="98"/>
      <c r="J44" s="99"/>
      <c r="K44" s="30">
        <f>SUM(K42:K43)</f>
        <v>225000</v>
      </c>
      <c r="L44" s="30">
        <f>SUM(L42:L43)</f>
        <v>126500</v>
      </c>
      <c r="M44" s="30">
        <f>M43+M42</f>
        <v>351500</v>
      </c>
    </row>
    <row r="45" spans="1:14" x14ac:dyDescent="0.25">
      <c r="A45" s="61"/>
      <c r="B45" s="61"/>
      <c r="C45" s="61"/>
      <c r="D45" s="61"/>
      <c r="E45" s="61"/>
      <c r="F45" s="61"/>
      <c r="G45" s="61"/>
      <c r="H45" s="62"/>
      <c r="I45" s="62"/>
      <c r="J45" s="63"/>
      <c r="K45" s="63"/>
      <c r="L45" s="63"/>
      <c r="M45" s="64"/>
    </row>
    <row r="46" spans="1:14" x14ac:dyDescent="0.25">
      <c r="A46" s="61"/>
      <c r="B46" s="61"/>
      <c r="C46" s="61"/>
      <c r="D46" s="61"/>
      <c r="E46" s="61"/>
      <c r="F46" s="61"/>
      <c r="G46" s="61"/>
      <c r="H46" s="62"/>
      <c r="I46" s="62"/>
      <c r="J46" s="63"/>
      <c r="K46" s="63"/>
      <c r="L46" s="63"/>
      <c r="M46" s="64"/>
    </row>
    <row r="47" spans="1:14" ht="15.75" thickBot="1" x14ac:dyDescent="0.3">
      <c r="A47" s="135" t="s">
        <v>22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65"/>
      <c r="M47" s="65"/>
    </row>
    <row r="48" spans="1:14" ht="24.75" customHeight="1" thickBot="1" x14ac:dyDescent="0.3">
      <c r="A48" s="163" t="s">
        <v>7</v>
      </c>
      <c r="B48" s="123" t="s">
        <v>8</v>
      </c>
      <c r="C48" s="124"/>
      <c r="D48" s="121" t="s">
        <v>9</v>
      </c>
      <c r="E48" s="121" t="s">
        <v>10</v>
      </c>
      <c r="F48" s="121" t="s">
        <v>11</v>
      </c>
      <c r="G48" s="121" t="s">
        <v>38</v>
      </c>
      <c r="H48" s="163" t="s">
        <v>33</v>
      </c>
      <c r="I48" s="163"/>
      <c r="J48" s="121" t="s">
        <v>37</v>
      </c>
      <c r="K48" s="121" t="s">
        <v>12</v>
      </c>
      <c r="L48" s="121" t="s">
        <v>36</v>
      </c>
      <c r="M48" s="159" t="s">
        <v>13</v>
      </c>
    </row>
    <row r="49" spans="1:14" ht="3.75" customHeight="1" thickBot="1" x14ac:dyDescent="0.3">
      <c r="A49" s="164"/>
      <c r="B49" s="125"/>
      <c r="C49" s="126"/>
      <c r="D49" s="122"/>
      <c r="E49" s="122"/>
      <c r="F49" s="122"/>
      <c r="G49" s="157"/>
      <c r="H49" s="122" t="s">
        <v>34</v>
      </c>
      <c r="I49" s="122" t="s">
        <v>35</v>
      </c>
      <c r="J49" s="157"/>
      <c r="K49" s="157"/>
      <c r="L49" s="122"/>
      <c r="M49" s="160"/>
    </row>
    <row r="50" spans="1:14" ht="27.75" customHeight="1" thickBot="1" x14ac:dyDescent="0.3">
      <c r="A50" s="164"/>
      <c r="B50" s="56" t="s">
        <v>15</v>
      </c>
      <c r="C50" s="55" t="s">
        <v>16</v>
      </c>
      <c r="D50" s="122"/>
      <c r="E50" s="122"/>
      <c r="F50" s="122"/>
      <c r="G50" s="162"/>
      <c r="H50" s="158"/>
      <c r="I50" s="158"/>
      <c r="J50" s="157"/>
      <c r="K50" s="157"/>
      <c r="L50" s="158"/>
      <c r="M50" s="161"/>
    </row>
    <row r="51" spans="1:14" ht="48.75" customHeight="1" thickBot="1" x14ac:dyDescent="0.3">
      <c r="A51" s="23">
        <v>1</v>
      </c>
      <c r="B51" s="87" t="s">
        <v>74</v>
      </c>
      <c r="C51" s="87" t="s">
        <v>75</v>
      </c>
      <c r="D51" s="87" t="s">
        <v>23</v>
      </c>
      <c r="E51" s="88" t="s">
        <v>76</v>
      </c>
      <c r="F51" s="87" t="s">
        <v>77</v>
      </c>
      <c r="G51" s="89">
        <v>8</v>
      </c>
      <c r="H51" s="89">
        <v>5</v>
      </c>
      <c r="I51" s="89">
        <v>1</v>
      </c>
      <c r="J51" s="90">
        <v>600000</v>
      </c>
      <c r="K51" s="91">
        <v>0</v>
      </c>
      <c r="L51" s="90">
        <v>9800</v>
      </c>
      <c r="M51" s="90">
        <f>+K51+L51</f>
        <v>9800</v>
      </c>
    </row>
    <row r="52" spans="1:14" ht="43.5" thickBot="1" x14ac:dyDescent="0.3">
      <c r="A52" s="23">
        <v>1</v>
      </c>
      <c r="B52" s="87" t="s">
        <v>78</v>
      </c>
      <c r="C52" s="87" t="s">
        <v>79</v>
      </c>
      <c r="D52" s="87" t="s">
        <v>23</v>
      </c>
      <c r="E52" s="88" t="s">
        <v>76</v>
      </c>
      <c r="F52" s="87" t="s">
        <v>77</v>
      </c>
      <c r="G52" s="89">
        <v>8</v>
      </c>
      <c r="H52" s="89">
        <v>5</v>
      </c>
      <c r="I52" s="89">
        <v>1</v>
      </c>
      <c r="J52" s="90">
        <v>390000</v>
      </c>
      <c r="K52" s="91">
        <v>0</v>
      </c>
      <c r="L52" s="90">
        <v>12000</v>
      </c>
      <c r="M52" s="90">
        <f t="shared" ref="M52:M53" si="2">+K52+L52</f>
        <v>12000</v>
      </c>
    </row>
    <row r="53" spans="1:14" ht="43.5" thickBot="1" x14ac:dyDescent="0.3">
      <c r="A53" s="23">
        <v>1</v>
      </c>
      <c r="B53" s="87" t="s">
        <v>78</v>
      </c>
      <c r="C53" s="87" t="s">
        <v>79</v>
      </c>
      <c r="D53" s="87" t="s">
        <v>23</v>
      </c>
      <c r="E53" s="88" t="s">
        <v>80</v>
      </c>
      <c r="F53" s="87" t="s">
        <v>81</v>
      </c>
      <c r="G53" s="89">
        <v>8</v>
      </c>
      <c r="H53" s="89">
        <v>3</v>
      </c>
      <c r="I53" s="89">
        <v>1</v>
      </c>
      <c r="J53" s="90">
        <v>0</v>
      </c>
      <c r="K53" s="91">
        <v>0</v>
      </c>
      <c r="L53" s="90">
        <v>12000</v>
      </c>
      <c r="M53" s="90">
        <f t="shared" si="2"/>
        <v>12000</v>
      </c>
    </row>
    <row r="54" spans="1:14" ht="15.75" thickBot="1" x14ac:dyDescent="0.3">
      <c r="A54" s="24">
        <f>SUM(A51:A53)</f>
        <v>3</v>
      </c>
      <c r="B54" s="111" t="s">
        <v>17</v>
      </c>
      <c r="C54" s="112"/>
      <c r="D54" s="112"/>
      <c r="E54" s="112"/>
      <c r="F54" s="113"/>
      <c r="G54" s="7">
        <f t="shared" ref="G54:M54" si="3">SUM(G51:G53)</f>
        <v>24</v>
      </c>
      <c r="H54" s="7">
        <f t="shared" si="3"/>
        <v>13</v>
      </c>
      <c r="I54" s="7">
        <f t="shared" si="3"/>
        <v>3</v>
      </c>
      <c r="J54" s="92">
        <f t="shared" si="3"/>
        <v>990000</v>
      </c>
      <c r="K54" s="15">
        <f t="shared" si="3"/>
        <v>0</v>
      </c>
      <c r="L54" s="15">
        <f t="shared" si="3"/>
        <v>33800</v>
      </c>
      <c r="M54" s="15">
        <f t="shared" si="3"/>
        <v>33800</v>
      </c>
    </row>
    <row r="55" spans="1:14" ht="15.75" thickBot="1" x14ac:dyDescent="0.3">
      <c r="A55" s="114" t="s">
        <v>18</v>
      </c>
      <c r="B55" s="115"/>
      <c r="C55" s="115"/>
      <c r="D55" s="115"/>
      <c r="E55" s="115"/>
      <c r="F55" s="115"/>
      <c r="G55" s="115"/>
      <c r="H55" s="8"/>
      <c r="I55" s="9"/>
      <c r="J55" s="10"/>
      <c r="K55" s="15">
        <v>0</v>
      </c>
      <c r="L55" s="15">
        <f>L54*0.1</f>
        <v>3380</v>
      </c>
      <c r="M55" s="15">
        <f>L55</f>
        <v>3380</v>
      </c>
    </row>
    <row r="56" spans="1:14" ht="19.5" customHeight="1" thickBot="1" x14ac:dyDescent="0.3">
      <c r="A56" s="111" t="s">
        <v>21</v>
      </c>
      <c r="B56" s="112"/>
      <c r="C56" s="112"/>
      <c r="D56" s="112"/>
      <c r="E56" s="112"/>
      <c r="F56" s="112"/>
      <c r="G56" s="112"/>
      <c r="H56" s="13"/>
      <c r="I56" s="13"/>
      <c r="J56" s="14"/>
      <c r="K56" s="15">
        <f>SUM(K54:K55)</f>
        <v>0</v>
      </c>
      <c r="L56" s="15">
        <f>SUM(L54:L55)</f>
        <v>37180</v>
      </c>
      <c r="M56" s="15">
        <f>M55+M54</f>
        <v>37180</v>
      </c>
    </row>
    <row r="57" spans="1:14" x14ac:dyDescent="0.25">
      <c r="A57" s="66"/>
      <c r="B57" s="66"/>
      <c r="C57" s="66"/>
      <c r="D57" s="66"/>
      <c r="E57" s="66"/>
      <c r="F57" s="66"/>
      <c r="G57" s="66"/>
      <c r="H57" s="67"/>
      <c r="I57" s="67"/>
      <c r="J57" s="68"/>
      <c r="K57" s="69"/>
      <c r="L57" s="70"/>
      <c r="M57" s="70"/>
    </row>
    <row r="58" spans="1:14" x14ac:dyDescent="0.25">
      <c r="A58" s="71"/>
      <c r="B58" s="71"/>
      <c r="C58" s="71"/>
      <c r="D58" s="71"/>
      <c r="E58" s="71"/>
      <c r="F58" s="71"/>
      <c r="G58" s="71"/>
      <c r="H58" s="72"/>
      <c r="I58" s="72"/>
      <c r="J58" s="73"/>
      <c r="K58" s="74"/>
      <c r="L58" s="75"/>
      <c r="M58" s="75"/>
    </row>
    <row r="59" spans="1:14" x14ac:dyDescent="0.25">
      <c r="A59" s="71"/>
      <c r="B59" s="71"/>
      <c r="C59" s="71"/>
      <c r="D59" s="71"/>
      <c r="E59" s="71"/>
      <c r="F59" s="71"/>
      <c r="G59" s="71"/>
      <c r="H59" s="72"/>
      <c r="I59" s="72"/>
      <c r="J59" s="73"/>
      <c r="K59" s="74"/>
      <c r="L59" s="75"/>
      <c r="M59" s="75"/>
    </row>
    <row r="60" spans="1:14" ht="16.5" customHeight="1" thickBot="1" x14ac:dyDescent="0.3">
      <c r="A60" s="135" t="s">
        <v>43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76"/>
      <c r="M60" s="76"/>
    </row>
    <row r="61" spans="1:14" ht="29.25" customHeight="1" thickBot="1" x14ac:dyDescent="0.3">
      <c r="A61" s="139" t="s">
        <v>7</v>
      </c>
      <c r="B61" s="136" t="s">
        <v>8</v>
      </c>
      <c r="C61" s="137"/>
      <c r="D61" s="117" t="s">
        <v>9</v>
      </c>
      <c r="E61" s="117" t="s">
        <v>10</v>
      </c>
      <c r="F61" s="117" t="s">
        <v>11</v>
      </c>
      <c r="G61" s="117" t="s">
        <v>69</v>
      </c>
      <c r="H61" s="136" t="s">
        <v>33</v>
      </c>
      <c r="I61" s="137"/>
      <c r="J61" s="117" t="s">
        <v>37</v>
      </c>
      <c r="K61" s="117" t="s">
        <v>12</v>
      </c>
      <c r="L61" s="117" t="s">
        <v>36</v>
      </c>
      <c r="M61" s="128" t="s">
        <v>70</v>
      </c>
    </row>
    <row r="62" spans="1:14" ht="13.5" customHeight="1" thickBot="1" x14ac:dyDescent="0.3">
      <c r="A62" s="140"/>
      <c r="B62" s="141"/>
      <c r="C62" s="142"/>
      <c r="D62" s="118"/>
      <c r="E62" s="118"/>
      <c r="F62" s="118"/>
      <c r="G62" s="119"/>
      <c r="H62" s="117" t="s">
        <v>34</v>
      </c>
      <c r="I62" s="117" t="s">
        <v>35</v>
      </c>
      <c r="J62" s="138"/>
      <c r="K62" s="138"/>
      <c r="L62" s="118"/>
      <c r="M62" s="129"/>
    </row>
    <row r="63" spans="1:14" ht="26.25" customHeight="1" thickBot="1" x14ac:dyDescent="0.3">
      <c r="A63" s="140"/>
      <c r="B63" s="83" t="s">
        <v>15</v>
      </c>
      <c r="C63" s="82" t="s">
        <v>16</v>
      </c>
      <c r="D63" s="118"/>
      <c r="E63" s="118"/>
      <c r="F63" s="118"/>
      <c r="G63" s="120"/>
      <c r="H63" s="127"/>
      <c r="I63" s="127"/>
      <c r="J63" s="138"/>
      <c r="K63" s="138"/>
      <c r="L63" s="127"/>
      <c r="M63" s="130"/>
    </row>
    <row r="64" spans="1:14" ht="54" customHeight="1" thickBot="1" x14ac:dyDescent="0.3">
      <c r="A64" s="25">
        <v>1</v>
      </c>
      <c r="B64" s="51" t="s">
        <v>98</v>
      </c>
      <c r="C64" s="51" t="s">
        <v>100</v>
      </c>
      <c r="D64" s="51" t="s">
        <v>42</v>
      </c>
      <c r="E64" s="51" t="s">
        <v>105</v>
      </c>
      <c r="F64" s="51" t="s">
        <v>106</v>
      </c>
      <c r="G64" s="25">
        <v>8</v>
      </c>
      <c r="H64" s="25">
        <v>10</v>
      </c>
      <c r="I64" s="25">
        <v>0</v>
      </c>
      <c r="J64" s="5">
        <v>500000</v>
      </c>
      <c r="K64" s="26">
        <f>2900+6900+6500+15400</f>
        <v>31700</v>
      </c>
      <c r="L64" s="5">
        <f>23600*2</f>
        <v>47200</v>
      </c>
      <c r="M64" s="5">
        <f>SUM(K64:L64)</f>
        <v>78900</v>
      </c>
      <c r="N64" s="107" t="s">
        <v>20</v>
      </c>
    </row>
    <row r="65" spans="1:14" ht="60.75" customHeight="1" thickBot="1" x14ac:dyDescent="0.3">
      <c r="A65" s="25">
        <v>1</v>
      </c>
      <c r="B65" s="51" t="s">
        <v>99</v>
      </c>
      <c r="C65" s="51" t="s">
        <v>101</v>
      </c>
      <c r="D65" s="51" t="s">
        <v>42</v>
      </c>
      <c r="E65" s="51" t="s">
        <v>102</v>
      </c>
      <c r="F65" s="51" t="s">
        <v>103</v>
      </c>
      <c r="G65" s="109">
        <v>8</v>
      </c>
      <c r="H65" s="109">
        <v>2</v>
      </c>
      <c r="I65" s="109">
        <v>1</v>
      </c>
      <c r="J65" s="5">
        <v>500000</v>
      </c>
      <c r="K65" s="26">
        <f>3600+8500</f>
        <v>12100</v>
      </c>
      <c r="L65" s="5">
        <f>23600</f>
        <v>23600</v>
      </c>
      <c r="M65" s="5">
        <f>SUM(K65:L65)</f>
        <v>35700</v>
      </c>
    </row>
    <row r="66" spans="1:14" ht="53.25" customHeight="1" thickBot="1" x14ac:dyDescent="0.3">
      <c r="A66" s="25">
        <v>1</v>
      </c>
      <c r="B66" s="51" t="s">
        <v>98</v>
      </c>
      <c r="C66" s="51" t="s">
        <v>100</v>
      </c>
      <c r="D66" s="51" t="s">
        <v>42</v>
      </c>
      <c r="E66" s="51" t="s">
        <v>104</v>
      </c>
      <c r="F66" s="51" t="s">
        <v>107</v>
      </c>
      <c r="G66" s="25">
        <v>8</v>
      </c>
      <c r="H66" s="25">
        <v>2</v>
      </c>
      <c r="I66" s="25">
        <v>1</v>
      </c>
      <c r="J66" s="5">
        <v>500000</v>
      </c>
      <c r="K66" s="26">
        <f>2900+6900+6500+15400</f>
        <v>31700</v>
      </c>
      <c r="L66" s="5">
        <f>23600*2</f>
        <v>47200</v>
      </c>
      <c r="M66" s="5">
        <f>SUM(K66:L66)</f>
        <v>78900</v>
      </c>
    </row>
    <row r="67" spans="1:14" ht="15.75" thickBot="1" x14ac:dyDescent="0.3">
      <c r="A67" s="50">
        <f>SUM(A64:A66)</f>
        <v>3</v>
      </c>
      <c r="B67" s="111" t="s">
        <v>17</v>
      </c>
      <c r="C67" s="112"/>
      <c r="D67" s="112"/>
      <c r="E67" s="112"/>
      <c r="F67" s="113"/>
      <c r="G67" s="50">
        <f t="shared" ref="G67:I67" si="4">SUM(G64:G66)</f>
        <v>24</v>
      </c>
      <c r="H67" s="50">
        <f t="shared" si="4"/>
        <v>14</v>
      </c>
      <c r="I67" s="50">
        <f t="shared" si="4"/>
        <v>2</v>
      </c>
      <c r="J67" s="32">
        <f>SUM(J64:J65)</f>
        <v>1000000</v>
      </c>
      <c r="K67" s="11">
        <f>SUM(K64:K66)</f>
        <v>75500</v>
      </c>
      <c r="L67" s="11">
        <f t="shared" ref="L67:M67" si="5">SUM(L64:L66)</f>
        <v>118000</v>
      </c>
      <c r="M67" s="11">
        <f t="shared" si="5"/>
        <v>193500</v>
      </c>
      <c r="N67" s="107" t="s">
        <v>20</v>
      </c>
    </row>
    <row r="68" spans="1:14" ht="15.75" thickBot="1" x14ac:dyDescent="0.3">
      <c r="A68" s="114" t="s">
        <v>18</v>
      </c>
      <c r="B68" s="115"/>
      <c r="C68" s="115"/>
      <c r="D68" s="115"/>
      <c r="E68" s="115"/>
      <c r="F68" s="115"/>
      <c r="G68" s="155"/>
      <c r="H68" s="78"/>
      <c r="I68" s="78"/>
      <c r="J68" s="77"/>
      <c r="K68" s="11">
        <v>0</v>
      </c>
      <c r="L68" s="11">
        <f>0.1*L67</f>
        <v>11800</v>
      </c>
      <c r="M68" s="12">
        <f>SUM(L68:L68)</f>
        <v>11800</v>
      </c>
    </row>
    <row r="69" spans="1:14" ht="15.75" thickBot="1" x14ac:dyDescent="0.3">
      <c r="A69" s="111" t="s">
        <v>21</v>
      </c>
      <c r="B69" s="112"/>
      <c r="C69" s="112"/>
      <c r="D69" s="112"/>
      <c r="E69" s="112"/>
      <c r="F69" s="112"/>
      <c r="G69" s="113"/>
      <c r="H69" s="79"/>
      <c r="I69" s="79"/>
      <c r="J69" s="77"/>
      <c r="K69" s="11">
        <f>SUM(K67:K68)</f>
        <v>75500</v>
      </c>
      <c r="L69" s="11">
        <f>SUM(L67:L68)</f>
        <v>129800</v>
      </c>
      <c r="M69" s="11">
        <f>SUM(M67:M68)</f>
        <v>205300</v>
      </c>
    </row>
    <row r="70" spans="1:14" x14ac:dyDescent="0.25">
      <c r="A70" s="61"/>
      <c r="B70" s="61"/>
      <c r="C70" s="61"/>
      <c r="D70" s="61"/>
      <c r="E70" s="61"/>
      <c r="F70" s="61"/>
      <c r="G70" s="61"/>
      <c r="H70" s="62"/>
      <c r="I70" s="62"/>
      <c r="J70" s="63"/>
      <c r="K70" s="63"/>
      <c r="L70" s="63"/>
      <c r="M70" s="64"/>
    </row>
    <row r="71" spans="1:14" x14ac:dyDescent="0.25">
      <c r="A71" s="35"/>
      <c r="B71" s="35"/>
      <c r="C71" s="35"/>
      <c r="D71" s="35"/>
      <c r="E71" s="35"/>
      <c r="F71" s="35"/>
      <c r="G71" s="35"/>
      <c r="H71" s="36"/>
      <c r="I71" s="36"/>
      <c r="J71" s="37"/>
      <c r="K71" s="37"/>
      <c r="L71" s="37"/>
      <c r="M71" s="38"/>
    </row>
    <row r="72" spans="1:14" ht="15.75" customHeight="1" thickBot="1" x14ac:dyDescent="0.3">
      <c r="A72" s="135" t="s">
        <v>73</v>
      </c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40"/>
      <c r="M72" s="40"/>
    </row>
    <row r="73" spans="1:14" ht="26.25" customHeight="1" thickBot="1" x14ac:dyDescent="0.3">
      <c r="A73" s="139" t="s">
        <v>7</v>
      </c>
      <c r="B73" s="136" t="s">
        <v>8</v>
      </c>
      <c r="C73" s="137"/>
      <c r="D73" s="117" t="s">
        <v>9</v>
      </c>
      <c r="E73" s="117" t="s">
        <v>10</v>
      </c>
      <c r="F73" s="117" t="s">
        <v>11</v>
      </c>
      <c r="G73" s="117" t="s">
        <v>69</v>
      </c>
      <c r="H73" s="136" t="s">
        <v>33</v>
      </c>
      <c r="I73" s="137"/>
      <c r="J73" s="117" t="s">
        <v>37</v>
      </c>
      <c r="K73" s="117" t="s">
        <v>12</v>
      </c>
      <c r="L73" s="117" t="s">
        <v>36</v>
      </c>
      <c r="M73" s="128" t="s">
        <v>70</v>
      </c>
    </row>
    <row r="74" spans="1:14" ht="6" customHeight="1" thickBot="1" x14ac:dyDescent="0.3">
      <c r="A74" s="140"/>
      <c r="B74" s="141"/>
      <c r="C74" s="142"/>
      <c r="D74" s="118"/>
      <c r="E74" s="118"/>
      <c r="F74" s="118"/>
      <c r="G74" s="119"/>
      <c r="H74" s="117" t="s">
        <v>34</v>
      </c>
      <c r="I74" s="117" t="s">
        <v>35</v>
      </c>
      <c r="J74" s="138"/>
      <c r="K74" s="138"/>
      <c r="L74" s="118"/>
      <c r="M74" s="129"/>
    </row>
    <row r="75" spans="1:14" ht="43.5" thickBot="1" x14ac:dyDescent="0.3">
      <c r="A75" s="140"/>
      <c r="B75" s="58" t="s">
        <v>15</v>
      </c>
      <c r="C75" s="59" t="s">
        <v>16</v>
      </c>
      <c r="D75" s="118"/>
      <c r="E75" s="118"/>
      <c r="F75" s="118"/>
      <c r="G75" s="120"/>
      <c r="H75" s="127"/>
      <c r="I75" s="127"/>
      <c r="J75" s="138"/>
      <c r="K75" s="138"/>
      <c r="L75" s="127"/>
      <c r="M75" s="130"/>
    </row>
    <row r="76" spans="1:14" ht="43.5" thickBot="1" x14ac:dyDescent="0.3">
      <c r="A76" s="23">
        <v>1</v>
      </c>
      <c r="B76" s="51" t="s">
        <v>66</v>
      </c>
      <c r="C76" s="51" t="s">
        <v>52</v>
      </c>
      <c r="D76" s="51" t="s">
        <v>31</v>
      </c>
      <c r="E76" s="60" t="s">
        <v>71</v>
      </c>
      <c r="F76" s="51" t="s">
        <v>68</v>
      </c>
      <c r="G76" s="25">
        <v>8</v>
      </c>
      <c r="H76" s="25">
        <v>7</v>
      </c>
      <c r="I76" s="25">
        <v>2</v>
      </c>
      <c r="J76" s="5">
        <v>600000</v>
      </c>
      <c r="K76" s="26">
        <v>8900</v>
      </c>
      <c r="L76" s="5">
        <v>0</v>
      </c>
      <c r="M76" s="5">
        <f t="shared" ref="M76" si="6">SUM(K76:L76)</f>
        <v>8900</v>
      </c>
    </row>
    <row r="77" spans="1:14" ht="43.5" thickBot="1" x14ac:dyDescent="0.3">
      <c r="A77" s="23">
        <v>1</v>
      </c>
      <c r="B77" s="51" t="s">
        <v>67</v>
      </c>
      <c r="C77" s="51" t="s">
        <v>53</v>
      </c>
      <c r="D77" s="51" t="s">
        <v>31</v>
      </c>
      <c r="E77" s="60" t="s">
        <v>72</v>
      </c>
      <c r="F77" s="51" t="s">
        <v>68</v>
      </c>
      <c r="G77" s="25">
        <v>8</v>
      </c>
      <c r="H77" s="25">
        <v>11</v>
      </c>
      <c r="I77" s="25">
        <v>5</v>
      </c>
      <c r="J77" s="5">
        <v>400000</v>
      </c>
      <c r="K77" s="26">
        <v>30850</v>
      </c>
      <c r="L77" s="5">
        <v>13600</v>
      </c>
      <c r="M77" s="5">
        <f t="shared" ref="M77" si="7">SUM(K77:L77)</f>
        <v>44450</v>
      </c>
    </row>
    <row r="78" spans="1:14" ht="15.75" thickBot="1" x14ac:dyDescent="0.3">
      <c r="A78" s="50">
        <f>SUM(A76:A77)</f>
        <v>2</v>
      </c>
      <c r="B78" s="111" t="s">
        <v>17</v>
      </c>
      <c r="C78" s="112"/>
      <c r="D78" s="112"/>
      <c r="E78" s="112"/>
      <c r="F78" s="113"/>
      <c r="G78" s="50">
        <f>SUM(G76:G77)</f>
        <v>16</v>
      </c>
      <c r="H78" s="50">
        <f t="shared" ref="H78:I78" si="8">SUM(H76:H77)</f>
        <v>18</v>
      </c>
      <c r="I78" s="50">
        <f t="shared" si="8"/>
        <v>7</v>
      </c>
      <c r="J78" s="32">
        <f>SUM(J76:J77)</f>
        <v>1000000</v>
      </c>
      <c r="K78" s="32">
        <f t="shared" ref="K78:M78" si="9">SUM(K76:K77)</f>
        <v>39750</v>
      </c>
      <c r="L78" s="32">
        <f t="shared" si="9"/>
        <v>13600</v>
      </c>
      <c r="M78" s="32">
        <f t="shared" si="9"/>
        <v>53350</v>
      </c>
    </row>
    <row r="79" spans="1:14" ht="22.5" customHeight="1" thickBot="1" x14ac:dyDescent="0.3">
      <c r="A79" s="114" t="s">
        <v>18</v>
      </c>
      <c r="B79" s="115"/>
      <c r="C79" s="115"/>
      <c r="D79" s="115"/>
      <c r="E79" s="115"/>
      <c r="F79" s="115"/>
      <c r="G79" s="155"/>
      <c r="H79" s="33"/>
      <c r="I79" s="33"/>
      <c r="J79" s="11"/>
      <c r="K79" s="11">
        <v>0</v>
      </c>
      <c r="L79" s="11">
        <f>0.1*L78</f>
        <v>1360</v>
      </c>
      <c r="M79" s="12">
        <f>SUM(L79:L79)</f>
        <v>1360</v>
      </c>
    </row>
    <row r="80" spans="1:14" ht="20.25" customHeight="1" thickBot="1" x14ac:dyDescent="0.3">
      <c r="A80" s="111" t="s">
        <v>21</v>
      </c>
      <c r="B80" s="112"/>
      <c r="C80" s="112"/>
      <c r="D80" s="112"/>
      <c r="E80" s="112"/>
      <c r="F80" s="112"/>
      <c r="G80" s="113"/>
      <c r="H80" s="34"/>
      <c r="I80" s="34"/>
      <c r="J80" s="11"/>
      <c r="K80" s="11">
        <f>SUM(K78:K79)</f>
        <v>39750</v>
      </c>
      <c r="L80" s="11">
        <f>SUM(L78:L79)</f>
        <v>14960</v>
      </c>
      <c r="M80" s="11">
        <f>SUM(M78:M79)</f>
        <v>54710</v>
      </c>
    </row>
    <row r="81" spans="1:13" x14ac:dyDescent="0.25">
      <c r="A81" s="35"/>
      <c r="B81" s="35"/>
      <c r="C81" s="35"/>
      <c r="D81" s="35"/>
      <c r="E81" s="35"/>
      <c r="F81" s="35"/>
      <c r="G81" s="35"/>
      <c r="H81" s="36"/>
      <c r="I81" s="36"/>
      <c r="J81" s="37"/>
      <c r="K81" s="37"/>
      <c r="L81" s="37"/>
      <c r="M81" s="38"/>
    </row>
    <row r="82" spans="1:13" x14ac:dyDescent="0.25">
      <c r="A82" s="35"/>
      <c r="B82" s="35"/>
      <c r="C82" s="35"/>
      <c r="D82" s="35"/>
      <c r="E82" s="35"/>
      <c r="F82" s="35"/>
      <c r="G82" s="35"/>
      <c r="H82" s="36"/>
      <c r="I82" s="36"/>
      <c r="J82" s="37"/>
      <c r="K82" s="37"/>
      <c r="L82" s="37" t="s">
        <v>20</v>
      </c>
      <c r="M82" s="38"/>
    </row>
    <row r="83" spans="1:13" ht="15.75" thickBot="1" x14ac:dyDescent="0.3">
      <c r="A83" s="35"/>
      <c r="B83" s="35"/>
      <c r="C83" s="35"/>
      <c r="D83" s="35"/>
      <c r="E83" s="35"/>
      <c r="F83" s="35"/>
      <c r="G83" s="35"/>
      <c r="H83" s="36"/>
      <c r="I83" s="36"/>
      <c r="J83" s="37"/>
      <c r="K83" s="37"/>
      <c r="L83" s="37"/>
      <c r="M83" s="38"/>
    </row>
    <row r="84" spans="1:13" ht="30.75" customHeight="1" thickBot="1" x14ac:dyDescent="0.3">
      <c r="A84" s="156" t="s">
        <v>24</v>
      </c>
      <c r="B84" s="156"/>
      <c r="C84" s="156"/>
      <c r="D84" s="156" t="s">
        <v>40</v>
      </c>
      <c r="E84" s="156"/>
      <c r="F84" s="156" t="s">
        <v>39</v>
      </c>
      <c r="G84" s="156"/>
      <c r="H84" s="36"/>
      <c r="I84" s="36"/>
      <c r="J84" s="37"/>
      <c r="K84" s="37"/>
      <c r="L84" s="37"/>
      <c r="M84" s="38"/>
    </row>
    <row r="85" spans="1:13" ht="24.75" customHeight="1" thickBot="1" x14ac:dyDescent="0.3">
      <c r="A85" s="131" t="s">
        <v>55</v>
      </c>
      <c r="B85" s="131"/>
      <c r="C85" s="131"/>
      <c r="D85" s="132">
        <v>8000000</v>
      </c>
      <c r="E85" s="133"/>
      <c r="F85" s="134">
        <v>1069641.03</v>
      </c>
      <c r="G85" s="134"/>
      <c r="H85" s="36"/>
      <c r="I85" s="36"/>
      <c r="J85" s="37"/>
      <c r="K85" s="37"/>
      <c r="L85" s="37"/>
      <c r="M85" s="38"/>
    </row>
    <row r="86" spans="1:13" ht="20.100000000000001" customHeight="1" thickBot="1" x14ac:dyDescent="0.3">
      <c r="A86" s="131" t="s">
        <v>25</v>
      </c>
      <c r="B86" s="131"/>
      <c r="C86" s="131"/>
      <c r="D86" s="147">
        <v>57</v>
      </c>
      <c r="E86" s="147"/>
      <c r="F86" s="148">
        <f>+FEBRERO!F49+MARZO!F45</f>
        <v>17</v>
      </c>
      <c r="G86" s="148"/>
      <c r="H86" s="36"/>
      <c r="I86" s="36"/>
      <c r="J86" s="37"/>
      <c r="K86" s="37"/>
      <c r="L86" s="37"/>
      <c r="M86" s="38"/>
    </row>
    <row r="87" spans="1:13" ht="20.100000000000001" customHeight="1" thickBot="1" x14ac:dyDescent="0.3">
      <c r="A87" s="149" t="s">
        <v>26</v>
      </c>
      <c r="B87" s="150"/>
      <c r="C87" s="151"/>
      <c r="D87" s="152">
        <v>19</v>
      </c>
      <c r="E87" s="153"/>
      <c r="F87" s="152">
        <f>+FEBRERO!F50+MARZO!F46</f>
        <v>6</v>
      </c>
      <c r="G87" s="153"/>
      <c r="H87" s="36"/>
      <c r="I87" s="36"/>
      <c r="J87" s="37"/>
      <c r="K87" s="37"/>
      <c r="L87" s="37"/>
      <c r="M87" s="38"/>
    </row>
    <row r="88" spans="1:13" ht="20.100000000000001" customHeight="1" thickBot="1" x14ac:dyDescent="0.3">
      <c r="A88" s="131" t="s">
        <v>27</v>
      </c>
      <c r="B88" s="131"/>
      <c r="C88" s="131"/>
      <c r="D88" s="154">
        <v>1710</v>
      </c>
      <c r="E88" s="154"/>
      <c r="F88" s="147">
        <f>+FEBRERO!F51+MARZO!F47</f>
        <v>282</v>
      </c>
      <c r="G88" s="147"/>
      <c r="H88" s="36"/>
      <c r="I88" s="36"/>
      <c r="J88" s="37"/>
      <c r="K88" s="37"/>
      <c r="L88" s="37"/>
      <c r="M88" s="38"/>
    </row>
    <row r="89" spans="1:13" ht="20.100000000000001" customHeight="1" thickBot="1" x14ac:dyDescent="0.3">
      <c r="A89" s="131" t="s">
        <v>41</v>
      </c>
      <c r="B89" s="131"/>
      <c r="C89" s="131"/>
      <c r="D89" s="154">
        <v>720</v>
      </c>
      <c r="E89" s="154"/>
      <c r="F89" s="154">
        <f>+FEBRERO!F52+MARZO!F48</f>
        <v>136</v>
      </c>
      <c r="G89" s="154"/>
      <c r="H89" s="36"/>
      <c r="I89" s="36"/>
      <c r="J89" s="37"/>
      <c r="K89" s="37"/>
      <c r="L89" s="37"/>
      <c r="M89" s="38"/>
    </row>
    <row r="90" spans="1:13" ht="20.100000000000001" customHeight="1" thickBot="1" x14ac:dyDescent="0.3">
      <c r="A90" s="143" t="s">
        <v>28</v>
      </c>
      <c r="B90" s="143"/>
      <c r="C90" s="143"/>
      <c r="D90" s="144">
        <v>2280000</v>
      </c>
      <c r="E90" s="144"/>
      <c r="F90" s="144">
        <f>+FEBRERO!F53+MARZO!F49</f>
        <v>340250</v>
      </c>
      <c r="G90" s="144"/>
      <c r="H90" s="39" t="s">
        <v>20</v>
      </c>
      <c r="I90" s="36"/>
      <c r="J90" s="37"/>
      <c r="K90" s="37"/>
      <c r="L90" s="37"/>
      <c r="M90" s="38"/>
    </row>
    <row r="91" spans="1:13" ht="20.100000000000001" customHeight="1" thickBot="1" x14ac:dyDescent="0.3">
      <c r="A91" s="143" t="s">
        <v>29</v>
      </c>
      <c r="B91" s="143"/>
      <c r="C91" s="143"/>
      <c r="D91" s="144">
        <v>1824000</v>
      </c>
      <c r="E91" s="144"/>
      <c r="F91" s="144">
        <f>+FEBRERO!F54+MARZO!F50</f>
        <v>280400</v>
      </c>
      <c r="G91" s="144"/>
      <c r="H91" s="36"/>
      <c r="I91" s="36"/>
      <c r="J91" s="37"/>
      <c r="K91" s="37"/>
      <c r="L91" s="37"/>
      <c r="M91" s="38"/>
    </row>
    <row r="92" spans="1:13" ht="20.100000000000001" customHeight="1" thickBot="1" x14ac:dyDescent="0.3">
      <c r="A92" s="143" t="s">
        <v>30</v>
      </c>
      <c r="B92" s="143"/>
      <c r="C92" s="143"/>
      <c r="D92" s="144">
        <f>+D91*0.1</f>
        <v>182400</v>
      </c>
      <c r="E92" s="144"/>
      <c r="F92" s="144">
        <f>+FEBRERO!F55+MARZO!F51</f>
        <v>28040</v>
      </c>
      <c r="G92" s="144"/>
      <c r="H92" s="39" t="s">
        <v>20</v>
      </c>
      <c r="I92" s="36"/>
      <c r="J92" s="37"/>
      <c r="K92" s="37"/>
      <c r="L92" s="37"/>
      <c r="M92" s="38"/>
    </row>
    <row r="93" spans="1:13" ht="20.100000000000001" customHeight="1" thickBot="1" x14ac:dyDescent="0.3">
      <c r="A93" s="145" t="s">
        <v>109</v>
      </c>
      <c r="B93" s="145"/>
      <c r="C93" s="145"/>
      <c r="D93" s="146">
        <f>+D90+D91+D92</f>
        <v>4286400</v>
      </c>
      <c r="E93" s="146"/>
      <c r="F93" s="146">
        <f>+FEBRERO!F56+MARZO!F52</f>
        <v>648690</v>
      </c>
      <c r="G93" s="146"/>
      <c r="H93" s="39" t="s">
        <v>20</v>
      </c>
      <c r="I93" s="39" t="s">
        <v>20</v>
      </c>
      <c r="J93" s="37"/>
      <c r="K93" s="37"/>
      <c r="L93" s="37"/>
      <c r="M93" s="38"/>
    </row>
    <row r="94" spans="1:13" ht="20.100000000000001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43" t="s">
        <v>20</v>
      </c>
      <c r="G95" s="1"/>
      <c r="H95" s="1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</sheetData>
  <mergeCells count="110">
    <mergeCell ref="A33:A35"/>
    <mergeCell ref="J33:J35"/>
    <mergeCell ref="A43:G43"/>
    <mergeCell ref="A32:M32"/>
    <mergeCell ref="A17:M17"/>
    <mergeCell ref="A20:M20"/>
    <mergeCell ref="A1:M1"/>
    <mergeCell ref="A3:M3"/>
    <mergeCell ref="A4:M4"/>
    <mergeCell ref="A6:M6"/>
    <mergeCell ref="A18:F18"/>
    <mergeCell ref="A13:L13"/>
    <mergeCell ref="A11:L11"/>
    <mergeCell ref="A8:L9"/>
    <mergeCell ref="A14:C14"/>
    <mergeCell ref="A23:M23"/>
    <mergeCell ref="A25:M25"/>
    <mergeCell ref="A30:M30"/>
    <mergeCell ref="M33:M35"/>
    <mergeCell ref="L33:L35"/>
    <mergeCell ref="K33:K35"/>
    <mergeCell ref="H33:I33"/>
    <mergeCell ref="G33:G35"/>
    <mergeCell ref="F33:F35"/>
    <mergeCell ref="K48:K50"/>
    <mergeCell ref="L48:L50"/>
    <mergeCell ref="M48:M50"/>
    <mergeCell ref="H49:H50"/>
    <mergeCell ref="I49:I50"/>
    <mergeCell ref="A47:K47"/>
    <mergeCell ref="B48:C49"/>
    <mergeCell ref="D48:D50"/>
    <mergeCell ref="E48:E50"/>
    <mergeCell ref="F48:F50"/>
    <mergeCell ref="G48:G50"/>
    <mergeCell ref="A48:A50"/>
    <mergeCell ref="H48:I48"/>
    <mergeCell ref="J48:J50"/>
    <mergeCell ref="B67:F67"/>
    <mergeCell ref="A68:G68"/>
    <mergeCell ref="A69:G69"/>
    <mergeCell ref="A84:C84"/>
    <mergeCell ref="D84:E84"/>
    <mergeCell ref="F84:G84"/>
    <mergeCell ref="A73:A75"/>
    <mergeCell ref="B73:C74"/>
    <mergeCell ref="D73:D75"/>
    <mergeCell ref="E73:E75"/>
    <mergeCell ref="F73:F75"/>
    <mergeCell ref="G73:G75"/>
    <mergeCell ref="B78:F78"/>
    <mergeCell ref="A79:G79"/>
    <mergeCell ref="A80:G80"/>
    <mergeCell ref="A92:C92"/>
    <mergeCell ref="D92:E92"/>
    <mergeCell ref="F92:G92"/>
    <mergeCell ref="A93:C93"/>
    <mergeCell ref="D93:E93"/>
    <mergeCell ref="F93:G93"/>
    <mergeCell ref="D86:E86"/>
    <mergeCell ref="F86:G86"/>
    <mergeCell ref="A87:C87"/>
    <mergeCell ref="D87:E87"/>
    <mergeCell ref="F87:G87"/>
    <mergeCell ref="A90:C90"/>
    <mergeCell ref="D90:E90"/>
    <mergeCell ref="F90:G90"/>
    <mergeCell ref="A91:C91"/>
    <mergeCell ref="D91:E91"/>
    <mergeCell ref="F91:G91"/>
    <mergeCell ref="A89:C89"/>
    <mergeCell ref="D89:E89"/>
    <mergeCell ref="F89:G89"/>
    <mergeCell ref="A88:C88"/>
    <mergeCell ref="D88:E88"/>
    <mergeCell ref="F88:G88"/>
    <mergeCell ref="A86:C86"/>
    <mergeCell ref="E33:E35"/>
    <mergeCell ref="D33:D35"/>
    <mergeCell ref="B33:C34"/>
    <mergeCell ref="L73:L75"/>
    <mergeCell ref="M73:M75"/>
    <mergeCell ref="H74:H75"/>
    <mergeCell ref="I74:I75"/>
    <mergeCell ref="A85:C85"/>
    <mergeCell ref="D85:E85"/>
    <mergeCell ref="F85:G85"/>
    <mergeCell ref="A72:K72"/>
    <mergeCell ref="H73:I73"/>
    <mergeCell ref="J73:J75"/>
    <mergeCell ref="K73:K75"/>
    <mergeCell ref="H61:I61"/>
    <mergeCell ref="J61:J63"/>
    <mergeCell ref="K61:K63"/>
    <mergeCell ref="L61:L63"/>
    <mergeCell ref="M61:M63"/>
    <mergeCell ref="H62:H63"/>
    <mergeCell ref="I62:I63"/>
    <mergeCell ref="A60:K60"/>
    <mergeCell ref="A61:A63"/>
    <mergeCell ref="B61:C62"/>
    <mergeCell ref="B54:F54"/>
    <mergeCell ref="A55:G55"/>
    <mergeCell ref="A56:G56"/>
    <mergeCell ref="B42:F42"/>
    <mergeCell ref="A44:G44"/>
    <mergeCell ref="D61:D63"/>
    <mergeCell ref="E61:E63"/>
    <mergeCell ref="F61:F63"/>
    <mergeCell ref="G61:G63"/>
  </mergeCells>
  <pageMargins left="0.25" right="0.25" top="0.75" bottom="0.75" header="0.3" footer="0.3"/>
  <pageSetup scale="70" orientation="landscape" r:id="rId1"/>
  <rowBreaks count="4" manualBreakCount="4">
    <brk id="30" max="12" man="1"/>
    <brk id="45" max="13" man="1"/>
    <brk id="58" max="12" man="1"/>
    <brk id="70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abSelected="1" zoomScale="96" zoomScaleNormal="96" workbookViewId="0">
      <selection activeCell="D10" sqref="D10"/>
    </sheetView>
  </sheetViews>
  <sheetFormatPr baseColWidth="10" defaultRowHeight="15" x14ac:dyDescent="0.25"/>
  <cols>
    <col min="1" max="2" width="4" customWidth="1"/>
    <col min="3" max="3" width="17.140625" customWidth="1"/>
    <col min="4" max="4" width="23.42578125" customWidth="1"/>
    <col min="5" max="5" width="17.85546875" customWidth="1"/>
    <col min="6" max="6" width="13.28515625" customWidth="1"/>
    <col min="7" max="7" width="11.42578125" customWidth="1"/>
    <col min="8" max="8" width="10.85546875" customWidth="1"/>
    <col min="9" max="9" width="11.140625" customWidth="1"/>
    <col min="10" max="10" width="15.7109375" customWidth="1"/>
    <col min="11" max="11" width="15" customWidth="1"/>
    <col min="12" max="12" width="16.140625" customWidth="1"/>
    <col min="13" max="13" width="19.28515625" customWidth="1"/>
  </cols>
  <sheetData>
    <row r="1" spans="1:13" ht="18" x14ac:dyDescent="0.25">
      <c r="A1" s="54" t="s">
        <v>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5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5.75" customHeight="1" x14ac:dyDescent="0.25">
      <c r="A3" s="170" t="s">
        <v>59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34.5" customHeight="1" x14ac:dyDescent="0.25">
      <c r="A4" s="171" t="s">
        <v>49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3" ht="18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1.25" customHeight="1" x14ac:dyDescent="0.25">
      <c r="A6" s="174" t="s">
        <v>51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</row>
    <row r="7" spans="1:13" ht="25.5" customHeight="1" x14ac:dyDescent="0.2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3" ht="27.75" customHeight="1" x14ac:dyDescent="0.25">
      <c r="A8" s="179" t="s">
        <v>57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</row>
    <row r="11" spans="1:13" x14ac:dyDescent="0.25">
      <c r="A11" s="174" t="s">
        <v>108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</row>
    <row r="12" spans="1:13" x14ac:dyDescent="0.25">
      <c r="A12" s="174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</row>
    <row r="15" spans="1:13" ht="15.75" thickBot="1" x14ac:dyDescent="0.3"/>
    <row r="16" spans="1:13" ht="24.95" customHeight="1" thickBot="1" x14ac:dyDescent="0.3">
      <c r="B16" s="156" t="s">
        <v>24</v>
      </c>
      <c r="C16" s="156"/>
      <c r="D16" s="156"/>
      <c r="E16" s="156" t="s">
        <v>40</v>
      </c>
      <c r="F16" s="156"/>
      <c r="G16" s="156" t="s">
        <v>111</v>
      </c>
      <c r="H16" s="156"/>
    </row>
    <row r="17" spans="2:10" ht="24.95" customHeight="1" thickBot="1" x14ac:dyDescent="0.3">
      <c r="B17" s="131" t="s">
        <v>55</v>
      </c>
      <c r="C17" s="131"/>
      <c r="D17" s="131"/>
      <c r="E17" s="132">
        <v>8000000</v>
      </c>
      <c r="F17" s="133"/>
      <c r="G17" s="134">
        <v>356547.01</v>
      </c>
      <c r="H17" s="134"/>
      <c r="J17" t="s">
        <v>20</v>
      </c>
    </row>
    <row r="18" spans="2:10" ht="24.95" customHeight="1" thickBot="1" x14ac:dyDescent="0.3">
      <c r="B18" s="131" t="s">
        <v>25</v>
      </c>
      <c r="C18" s="131"/>
      <c r="D18" s="131"/>
      <c r="E18" s="147">
        <v>57</v>
      </c>
      <c r="F18" s="147"/>
      <c r="G18" s="148">
        <v>0</v>
      </c>
      <c r="H18" s="148"/>
    </row>
    <row r="19" spans="2:10" ht="24.95" customHeight="1" thickBot="1" x14ac:dyDescent="0.3">
      <c r="B19" s="149" t="s">
        <v>26</v>
      </c>
      <c r="C19" s="150"/>
      <c r="D19" s="151"/>
      <c r="E19" s="152">
        <v>19</v>
      </c>
      <c r="F19" s="153"/>
      <c r="G19" s="148">
        <v>0</v>
      </c>
      <c r="H19" s="148"/>
    </row>
    <row r="20" spans="2:10" ht="24.95" customHeight="1" thickBot="1" x14ac:dyDescent="0.3">
      <c r="B20" s="131" t="s">
        <v>27</v>
      </c>
      <c r="C20" s="131"/>
      <c r="D20" s="131"/>
      <c r="E20" s="154">
        <v>1710</v>
      </c>
      <c r="F20" s="154"/>
      <c r="G20" s="148">
        <v>0</v>
      </c>
      <c r="H20" s="148"/>
    </row>
    <row r="21" spans="2:10" ht="24.95" customHeight="1" thickBot="1" x14ac:dyDescent="0.3">
      <c r="B21" s="131" t="s">
        <v>41</v>
      </c>
      <c r="C21" s="131"/>
      <c r="D21" s="131"/>
      <c r="E21" s="154">
        <v>720</v>
      </c>
      <c r="F21" s="154"/>
      <c r="G21" s="148">
        <v>0</v>
      </c>
      <c r="H21" s="148"/>
    </row>
    <row r="22" spans="2:10" ht="24.95" customHeight="1" thickBot="1" x14ac:dyDescent="0.3">
      <c r="B22" s="143" t="s">
        <v>28</v>
      </c>
      <c r="C22" s="143"/>
      <c r="D22" s="143"/>
      <c r="E22" s="144">
        <v>2280000</v>
      </c>
      <c r="F22" s="144"/>
      <c r="G22" s="148">
        <v>0</v>
      </c>
      <c r="H22" s="148"/>
    </row>
    <row r="23" spans="2:10" ht="24.95" customHeight="1" thickBot="1" x14ac:dyDescent="0.3">
      <c r="B23" s="143" t="s">
        <v>29</v>
      </c>
      <c r="C23" s="143"/>
      <c r="D23" s="143"/>
      <c r="E23" s="144">
        <v>1824000</v>
      </c>
      <c r="F23" s="144"/>
      <c r="G23" s="148">
        <v>0</v>
      </c>
      <c r="H23" s="148"/>
    </row>
    <row r="24" spans="2:10" ht="24.95" customHeight="1" thickBot="1" x14ac:dyDescent="0.3">
      <c r="B24" s="143" t="s">
        <v>30</v>
      </c>
      <c r="C24" s="143"/>
      <c r="D24" s="143"/>
      <c r="E24" s="144">
        <f>+E23*0.1</f>
        <v>182400</v>
      </c>
      <c r="F24" s="144"/>
      <c r="G24" s="148">
        <v>0</v>
      </c>
      <c r="H24" s="148"/>
    </row>
    <row r="25" spans="2:10" ht="24.95" customHeight="1" thickBot="1" x14ac:dyDescent="0.3">
      <c r="B25" s="145" t="s">
        <v>109</v>
      </c>
      <c r="C25" s="145"/>
      <c r="D25" s="145"/>
      <c r="E25" s="146">
        <f>+E22+E23+E24</f>
        <v>4286400</v>
      </c>
      <c r="F25" s="146"/>
      <c r="G25" s="146">
        <v>0</v>
      </c>
      <c r="H25" s="146"/>
    </row>
  </sheetData>
  <mergeCells count="36">
    <mergeCell ref="B24:D24"/>
    <mergeCell ref="E24:F24"/>
    <mergeCell ref="G24:H24"/>
    <mergeCell ref="B25:D25"/>
    <mergeCell ref="E25:F25"/>
    <mergeCell ref="G25:H25"/>
    <mergeCell ref="B22:D22"/>
    <mergeCell ref="E22:F22"/>
    <mergeCell ref="G22:H22"/>
    <mergeCell ref="B23:D23"/>
    <mergeCell ref="E23:F23"/>
    <mergeCell ref="G23:H23"/>
    <mergeCell ref="B20:D20"/>
    <mergeCell ref="E20:F20"/>
    <mergeCell ref="G20:H20"/>
    <mergeCell ref="B21:D21"/>
    <mergeCell ref="E21:F21"/>
    <mergeCell ref="G21:H21"/>
    <mergeCell ref="B18:D18"/>
    <mergeCell ref="E18:F18"/>
    <mergeCell ref="G18:H18"/>
    <mergeCell ref="B19:D19"/>
    <mergeCell ref="E19:F19"/>
    <mergeCell ref="G19:H19"/>
    <mergeCell ref="B16:D16"/>
    <mergeCell ref="E16:F16"/>
    <mergeCell ref="G16:H16"/>
    <mergeCell ref="B17:D17"/>
    <mergeCell ref="E17:F17"/>
    <mergeCell ref="G17:H17"/>
    <mergeCell ref="A11:M12"/>
    <mergeCell ref="A2:M2"/>
    <mergeCell ref="A3:M3"/>
    <mergeCell ref="A6:M7"/>
    <mergeCell ref="A8:M8"/>
    <mergeCell ref="A4:M4"/>
  </mergeCells>
  <pageMargins left="0.25" right="0.25" top="0.75" bottom="0.75" header="0.3" footer="0.3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"/>
  <sheetViews>
    <sheetView topLeftCell="A37" zoomScaleNormal="100" workbookViewId="0">
      <selection activeCell="F49" sqref="F49:G49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6" max="6" width="11.42578125" customWidth="1"/>
    <col min="7" max="7" width="10.85546875" customWidth="1"/>
    <col min="8" max="8" width="11.42578125" customWidth="1"/>
    <col min="9" max="9" width="10.140625" customWidth="1"/>
    <col min="10" max="10" width="15.5703125" customWidth="1"/>
    <col min="11" max="11" width="12.140625" customWidth="1"/>
    <col min="12" max="12" width="17.7109375" customWidth="1"/>
    <col min="13" max="13" width="13.140625" customWidth="1"/>
  </cols>
  <sheetData>
    <row r="1" spans="1:14" ht="18" x14ac:dyDescent="0.25">
      <c r="A1" s="54"/>
      <c r="B1" s="54"/>
      <c r="C1" s="54" t="s">
        <v>62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0.2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ht="15.75" x14ac:dyDescent="0.25">
      <c r="A3" s="170" t="s">
        <v>59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4" ht="18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4" ht="18" x14ac:dyDescent="0.25">
      <c r="A5" s="171" t="s">
        <v>49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4" ht="31.5" customHeight="1" x14ac:dyDescent="0.25">
      <c r="A6" s="174" t="s">
        <v>51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</row>
    <row r="7" spans="1:14" ht="21.75" customHeight="1" x14ac:dyDescent="0.2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</row>
    <row r="8" spans="1:14" ht="24.75" customHeight="1" x14ac:dyDescent="0.25">
      <c r="A8" s="180" t="s">
        <v>56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</row>
    <row r="9" spans="1:14" ht="10.5" customHeight="1" x14ac:dyDescent="0.25"/>
    <row r="10" spans="1:14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4" ht="15.75" customHeight="1" thickBot="1" x14ac:dyDescent="0.3">
      <c r="A11" s="167" t="s">
        <v>6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4" ht="24" customHeight="1" thickBot="1" x14ac:dyDescent="0.3">
      <c r="A12" s="163" t="s">
        <v>7</v>
      </c>
      <c r="B12" s="123" t="s">
        <v>8</v>
      </c>
      <c r="C12" s="124"/>
      <c r="D12" s="121" t="s">
        <v>9</v>
      </c>
      <c r="E12" s="121" t="s">
        <v>10</v>
      </c>
      <c r="F12" s="121" t="s">
        <v>11</v>
      </c>
      <c r="G12" s="121" t="s">
        <v>38</v>
      </c>
      <c r="H12" s="123" t="s">
        <v>33</v>
      </c>
      <c r="I12" s="124"/>
      <c r="J12" s="121" t="s">
        <v>37</v>
      </c>
      <c r="K12" s="121" t="s">
        <v>12</v>
      </c>
      <c r="L12" s="121" t="s">
        <v>36</v>
      </c>
      <c r="M12" s="128" t="s">
        <v>70</v>
      </c>
    </row>
    <row r="13" spans="1:14" ht="15.75" thickBot="1" x14ac:dyDescent="0.3">
      <c r="A13" s="164"/>
      <c r="B13" s="125"/>
      <c r="C13" s="126"/>
      <c r="D13" s="122"/>
      <c r="E13" s="122"/>
      <c r="F13" s="122"/>
      <c r="G13" s="177"/>
      <c r="H13" s="102"/>
      <c r="I13" s="103"/>
      <c r="J13" s="157"/>
      <c r="K13" s="157"/>
      <c r="L13" s="122"/>
      <c r="M13" s="129"/>
    </row>
    <row r="14" spans="1:14" ht="26.25" thickBot="1" x14ac:dyDescent="0.3">
      <c r="A14" s="164"/>
      <c r="B14" s="85" t="s">
        <v>15</v>
      </c>
      <c r="C14" s="84" t="s">
        <v>16</v>
      </c>
      <c r="D14" s="122"/>
      <c r="E14" s="122"/>
      <c r="F14" s="122"/>
      <c r="G14" s="178"/>
      <c r="H14" s="104" t="s">
        <v>34</v>
      </c>
      <c r="I14" s="86" t="s">
        <v>35</v>
      </c>
      <c r="J14" s="157"/>
      <c r="K14" s="157"/>
      <c r="L14" s="158"/>
      <c r="M14" s="130"/>
    </row>
    <row r="15" spans="1:14" ht="43.5" thickBot="1" x14ac:dyDescent="0.3">
      <c r="A15" s="23">
        <v>1</v>
      </c>
      <c r="B15" s="95" t="s">
        <v>94</v>
      </c>
      <c r="C15" s="95" t="s">
        <v>82</v>
      </c>
      <c r="D15" s="95" t="s">
        <v>32</v>
      </c>
      <c r="E15" s="108" t="s">
        <v>97</v>
      </c>
      <c r="F15" s="95" t="s">
        <v>87</v>
      </c>
      <c r="G15" s="89">
        <v>8</v>
      </c>
      <c r="H15" s="89">
        <v>20</v>
      </c>
      <c r="I15" s="89">
        <v>5</v>
      </c>
      <c r="J15" s="93">
        <v>600000</v>
      </c>
      <c r="K15" s="106">
        <v>25000</v>
      </c>
      <c r="L15" s="106">
        <v>19000</v>
      </c>
      <c r="M15" s="93">
        <f t="shared" ref="M15:M20" si="0">SUM(K15:L15)</f>
        <v>44000</v>
      </c>
    </row>
    <row r="16" spans="1:14" ht="43.5" thickBot="1" x14ac:dyDescent="0.3">
      <c r="A16" s="23">
        <v>2</v>
      </c>
      <c r="B16" s="95" t="s">
        <v>94</v>
      </c>
      <c r="C16" s="95" t="s">
        <v>86</v>
      </c>
      <c r="D16" s="95" t="s">
        <v>32</v>
      </c>
      <c r="E16" s="94" t="s">
        <v>90</v>
      </c>
      <c r="F16" s="95" t="s">
        <v>87</v>
      </c>
      <c r="G16" s="89">
        <v>16</v>
      </c>
      <c r="H16" s="89">
        <v>40</v>
      </c>
      <c r="I16" s="89">
        <v>10</v>
      </c>
      <c r="J16" s="105" t="s">
        <v>96</v>
      </c>
      <c r="K16" s="106">
        <v>50000</v>
      </c>
      <c r="L16" s="106">
        <v>38000</v>
      </c>
      <c r="M16" s="93">
        <f t="shared" si="0"/>
        <v>88000</v>
      </c>
    </row>
    <row r="17" spans="1:15" ht="43.5" thickBot="1" x14ac:dyDescent="0.3">
      <c r="A17" s="23">
        <v>1</v>
      </c>
      <c r="B17" s="95" t="s">
        <v>83</v>
      </c>
      <c r="C17" s="95" t="s">
        <v>79</v>
      </c>
      <c r="D17" s="95" t="s">
        <v>32</v>
      </c>
      <c r="E17" s="94" t="s">
        <v>91</v>
      </c>
      <c r="F17" s="95" t="s">
        <v>68</v>
      </c>
      <c r="G17" s="89">
        <v>8</v>
      </c>
      <c r="H17" s="89">
        <v>20</v>
      </c>
      <c r="I17" s="89">
        <v>5</v>
      </c>
      <c r="J17" s="93">
        <v>195000</v>
      </c>
      <c r="K17" s="106">
        <v>25000</v>
      </c>
      <c r="L17" s="106">
        <v>10000</v>
      </c>
      <c r="M17" s="93">
        <f t="shared" si="0"/>
        <v>35000</v>
      </c>
    </row>
    <row r="18" spans="1:15" ht="43.5" thickBot="1" x14ac:dyDescent="0.3">
      <c r="A18" s="23">
        <v>2</v>
      </c>
      <c r="B18" s="95" t="s">
        <v>83</v>
      </c>
      <c r="C18" s="95" t="s">
        <v>88</v>
      </c>
      <c r="D18" s="95" t="s">
        <v>32</v>
      </c>
      <c r="E18" s="108" t="s">
        <v>89</v>
      </c>
      <c r="F18" s="95" t="s">
        <v>68</v>
      </c>
      <c r="G18" s="89">
        <v>16</v>
      </c>
      <c r="H18" s="89">
        <v>40</v>
      </c>
      <c r="I18" s="89">
        <v>10</v>
      </c>
      <c r="J18" s="105" t="s">
        <v>96</v>
      </c>
      <c r="K18" s="106">
        <v>50000</v>
      </c>
      <c r="L18" s="106">
        <v>19000</v>
      </c>
      <c r="M18" s="93">
        <f t="shared" si="0"/>
        <v>69000</v>
      </c>
    </row>
    <row r="19" spans="1:15" ht="43.5" thickBot="1" x14ac:dyDescent="0.3">
      <c r="A19" s="23">
        <v>1</v>
      </c>
      <c r="B19" s="95" t="s">
        <v>84</v>
      </c>
      <c r="C19" s="95" t="s">
        <v>85</v>
      </c>
      <c r="D19" s="95" t="s">
        <v>32</v>
      </c>
      <c r="E19" s="94" t="s">
        <v>92</v>
      </c>
      <c r="F19" s="95" t="s">
        <v>68</v>
      </c>
      <c r="G19" s="89">
        <v>8</v>
      </c>
      <c r="H19" s="89">
        <v>20</v>
      </c>
      <c r="I19" s="89">
        <v>5</v>
      </c>
      <c r="J19" s="93">
        <v>205000</v>
      </c>
      <c r="K19" s="106">
        <v>25000</v>
      </c>
      <c r="L19" s="106">
        <v>10000</v>
      </c>
      <c r="M19" s="93">
        <f t="shared" si="0"/>
        <v>35000</v>
      </c>
    </row>
    <row r="20" spans="1:15" ht="43.5" thickBot="1" x14ac:dyDescent="0.3">
      <c r="A20" s="23">
        <v>2</v>
      </c>
      <c r="B20" s="95" t="s">
        <v>84</v>
      </c>
      <c r="C20" s="95" t="s">
        <v>95</v>
      </c>
      <c r="D20" s="95" t="s">
        <v>32</v>
      </c>
      <c r="E20" s="94" t="s">
        <v>93</v>
      </c>
      <c r="F20" s="95" t="s">
        <v>68</v>
      </c>
      <c r="G20" s="89">
        <v>16</v>
      </c>
      <c r="H20" s="89">
        <v>40</v>
      </c>
      <c r="I20" s="89">
        <v>10</v>
      </c>
      <c r="J20" s="105" t="s">
        <v>96</v>
      </c>
      <c r="K20" s="106">
        <v>50000</v>
      </c>
      <c r="L20" s="106">
        <v>19000</v>
      </c>
      <c r="M20" s="93">
        <f t="shared" si="0"/>
        <v>69000</v>
      </c>
      <c r="O20" t="s">
        <v>20</v>
      </c>
    </row>
    <row r="21" spans="1:15" ht="15.75" thickBot="1" x14ac:dyDescent="0.3">
      <c r="A21" s="24">
        <f>SUM(A15:A20)</f>
        <v>9</v>
      </c>
      <c r="B21" s="116" t="s">
        <v>17</v>
      </c>
      <c r="C21" s="116"/>
      <c r="D21" s="116"/>
      <c r="E21" s="116"/>
      <c r="F21" s="116"/>
      <c r="G21" s="7">
        <f t="shared" ref="G21:M21" si="1">SUM(G15:G20)</f>
        <v>72</v>
      </c>
      <c r="H21" s="7">
        <f t="shared" si="1"/>
        <v>180</v>
      </c>
      <c r="I21" s="7">
        <f t="shared" si="1"/>
        <v>45</v>
      </c>
      <c r="J21" s="92">
        <f t="shared" si="1"/>
        <v>1000000</v>
      </c>
      <c r="K21" s="30">
        <f t="shared" si="1"/>
        <v>225000</v>
      </c>
      <c r="L21" s="30">
        <f t="shared" si="1"/>
        <v>115000</v>
      </c>
      <c r="M21" s="30">
        <f t="shared" si="1"/>
        <v>340000</v>
      </c>
    </row>
    <row r="22" spans="1:15" ht="15.75" customHeight="1" thickBot="1" x14ac:dyDescent="0.3">
      <c r="A22" s="165" t="s">
        <v>18</v>
      </c>
      <c r="B22" s="166"/>
      <c r="C22" s="166"/>
      <c r="D22" s="166"/>
      <c r="E22" s="166"/>
      <c r="F22" s="166"/>
      <c r="G22" s="166"/>
      <c r="H22" s="96"/>
      <c r="I22" s="96"/>
      <c r="J22" s="97"/>
      <c r="K22" s="30">
        <v>0</v>
      </c>
      <c r="L22" s="30">
        <f>L21*0.1</f>
        <v>11500</v>
      </c>
      <c r="M22" s="30">
        <f>L22</f>
        <v>11500</v>
      </c>
    </row>
    <row r="23" spans="1:15" ht="15.75" customHeight="1" thickBot="1" x14ac:dyDescent="0.3">
      <c r="A23" s="116" t="s">
        <v>19</v>
      </c>
      <c r="B23" s="116"/>
      <c r="C23" s="116"/>
      <c r="D23" s="116"/>
      <c r="E23" s="116"/>
      <c r="F23" s="116"/>
      <c r="G23" s="116"/>
      <c r="H23" s="98"/>
      <c r="I23" s="98"/>
      <c r="J23" s="99"/>
      <c r="K23" s="30">
        <f>SUM(K21:K22)</f>
        <v>225000</v>
      </c>
      <c r="L23" s="30">
        <f>SUM(L21:L22)</f>
        <v>126500</v>
      </c>
      <c r="M23" s="30">
        <f>M22+M21</f>
        <v>351500</v>
      </c>
    </row>
    <row r="24" spans="1:15" x14ac:dyDescent="0.25">
      <c r="A24" s="18"/>
      <c r="B24" s="18"/>
      <c r="C24" s="18"/>
      <c r="D24" s="18"/>
      <c r="E24" s="18"/>
      <c r="F24" s="18"/>
      <c r="G24" s="18"/>
      <c r="H24" s="19"/>
      <c r="I24" s="19"/>
      <c r="J24" s="19"/>
      <c r="K24" s="20"/>
      <c r="L24" s="21"/>
      <c r="M24" s="22"/>
    </row>
    <row r="25" spans="1:15" x14ac:dyDescent="0.25">
      <c r="A25" s="61"/>
      <c r="B25" s="61"/>
      <c r="C25" s="61"/>
      <c r="D25" s="61"/>
      <c r="E25" s="61"/>
      <c r="F25" s="61"/>
      <c r="G25" s="61"/>
      <c r="H25" s="62"/>
      <c r="I25" s="62"/>
      <c r="J25" s="63"/>
      <c r="K25" s="63"/>
      <c r="L25" s="63"/>
      <c r="M25" s="64"/>
    </row>
    <row r="26" spans="1:15" ht="15.75" customHeight="1" thickBot="1" x14ac:dyDescent="0.3">
      <c r="A26" s="135" t="s">
        <v>22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65"/>
      <c r="M26" s="65"/>
    </row>
    <row r="27" spans="1:15" ht="29.25" customHeight="1" thickBot="1" x14ac:dyDescent="0.3">
      <c r="A27" s="163" t="s">
        <v>7</v>
      </c>
      <c r="B27" s="123" t="s">
        <v>8</v>
      </c>
      <c r="C27" s="124"/>
      <c r="D27" s="121" t="s">
        <v>9</v>
      </c>
      <c r="E27" s="121" t="s">
        <v>10</v>
      </c>
      <c r="F27" s="121" t="s">
        <v>11</v>
      </c>
      <c r="G27" s="121" t="s">
        <v>38</v>
      </c>
      <c r="H27" s="163" t="s">
        <v>33</v>
      </c>
      <c r="I27" s="163"/>
      <c r="J27" s="121" t="s">
        <v>37</v>
      </c>
      <c r="K27" s="121" t="s">
        <v>12</v>
      </c>
      <c r="L27" s="121" t="s">
        <v>36</v>
      </c>
      <c r="M27" s="128" t="s">
        <v>70</v>
      </c>
    </row>
    <row r="28" spans="1:15" ht="15.75" thickBot="1" x14ac:dyDescent="0.3">
      <c r="A28" s="164"/>
      <c r="B28" s="125"/>
      <c r="C28" s="126"/>
      <c r="D28" s="122"/>
      <c r="E28" s="122"/>
      <c r="F28" s="122"/>
      <c r="G28" s="157"/>
      <c r="H28" s="122" t="s">
        <v>34</v>
      </c>
      <c r="I28" s="122" t="s">
        <v>35</v>
      </c>
      <c r="J28" s="157"/>
      <c r="K28" s="157"/>
      <c r="L28" s="122"/>
      <c r="M28" s="129"/>
    </row>
    <row r="29" spans="1:15" ht="26.25" thickBot="1" x14ac:dyDescent="0.3">
      <c r="A29" s="164"/>
      <c r="B29" s="56" t="s">
        <v>15</v>
      </c>
      <c r="C29" s="55" t="s">
        <v>16</v>
      </c>
      <c r="D29" s="122"/>
      <c r="E29" s="122"/>
      <c r="F29" s="122"/>
      <c r="G29" s="162"/>
      <c r="H29" s="158"/>
      <c r="I29" s="158"/>
      <c r="J29" s="157"/>
      <c r="K29" s="157"/>
      <c r="L29" s="158"/>
      <c r="M29" s="130"/>
    </row>
    <row r="30" spans="1:15" ht="43.5" thickBot="1" x14ac:dyDescent="0.3">
      <c r="A30" s="23">
        <v>1</v>
      </c>
      <c r="B30" s="87" t="s">
        <v>74</v>
      </c>
      <c r="C30" s="87" t="s">
        <v>75</v>
      </c>
      <c r="D30" s="87" t="s">
        <v>23</v>
      </c>
      <c r="E30" s="88" t="s">
        <v>76</v>
      </c>
      <c r="F30" s="87" t="s">
        <v>77</v>
      </c>
      <c r="G30" s="89">
        <v>8</v>
      </c>
      <c r="H30" s="89">
        <v>5</v>
      </c>
      <c r="I30" s="89">
        <v>1</v>
      </c>
      <c r="J30" s="90">
        <v>600000</v>
      </c>
      <c r="K30" s="91">
        <v>0</v>
      </c>
      <c r="L30" s="90">
        <v>9800</v>
      </c>
      <c r="M30" s="90">
        <f>+K30+L30</f>
        <v>9800</v>
      </c>
    </row>
    <row r="31" spans="1:15" ht="43.5" thickBot="1" x14ac:dyDescent="0.3">
      <c r="A31" s="23">
        <v>1</v>
      </c>
      <c r="B31" s="87" t="s">
        <v>78</v>
      </c>
      <c r="C31" s="87" t="s">
        <v>79</v>
      </c>
      <c r="D31" s="87" t="s">
        <v>23</v>
      </c>
      <c r="E31" s="88" t="s">
        <v>76</v>
      </c>
      <c r="F31" s="87" t="s">
        <v>77</v>
      </c>
      <c r="G31" s="89">
        <v>8</v>
      </c>
      <c r="H31" s="89">
        <v>5</v>
      </c>
      <c r="I31" s="89">
        <v>1</v>
      </c>
      <c r="J31" s="90">
        <v>390000</v>
      </c>
      <c r="K31" s="91">
        <v>0</v>
      </c>
      <c r="L31" s="90">
        <v>12000</v>
      </c>
      <c r="M31" s="90">
        <f t="shared" ref="M31" si="2">+K31+L31</f>
        <v>12000</v>
      </c>
    </row>
    <row r="32" spans="1:15" ht="15.75" thickBot="1" x14ac:dyDescent="0.3">
      <c r="A32" s="24">
        <f>SUM(A30:A31)</f>
        <v>2</v>
      </c>
      <c r="B32" s="111" t="s">
        <v>17</v>
      </c>
      <c r="C32" s="112"/>
      <c r="D32" s="112"/>
      <c r="E32" s="112"/>
      <c r="F32" s="113"/>
      <c r="G32" s="7">
        <f t="shared" ref="G32:M32" si="3">SUM(G30:G31)</f>
        <v>16</v>
      </c>
      <c r="H32" s="7">
        <f t="shared" si="3"/>
        <v>10</v>
      </c>
      <c r="I32" s="7">
        <f t="shared" si="3"/>
        <v>2</v>
      </c>
      <c r="J32" s="92">
        <f t="shared" si="3"/>
        <v>990000</v>
      </c>
      <c r="K32" s="15">
        <f t="shared" si="3"/>
        <v>0</v>
      </c>
      <c r="L32" s="15">
        <f t="shared" si="3"/>
        <v>21800</v>
      </c>
      <c r="M32" s="15">
        <f t="shared" si="3"/>
        <v>21800</v>
      </c>
    </row>
    <row r="33" spans="1:13" ht="15.75" thickBot="1" x14ac:dyDescent="0.3">
      <c r="A33" s="114" t="s">
        <v>18</v>
      </c>
      <c r="B33" s="115"/>
      <c r="C33" s="115"/>
      <c r="D33" s="115"/>
      <c r="E33" s="115"/>
      <c r="F33" s="115"/>
      <c r="G33" s="115"/>
      <c r="H33" s="8"/>
      <c r="I33" s="9"/>
      <c r="J33" s="10"/>
      <c r="K33" s="15">
        <v>0</v>
      </c>
      <c r="L33" s="15">
        <f>L32*0.1</f>
        <v>2180</v>
      </c>
      <c r="M33" s="15">
        <f>L33</f>
        <v>2180</v>
      </c>
    </row>
    <row r="34" spans="1:13" ht="15.75" thickBot="1" x14ac:dyDescent="0.3">
      <c r="A34" s="111" t="s">
        <v>21</v>
      </c>
      <c r="B34" s="112"/>
      <c r="C34" s="112"/>
      <c r="D34" s="112"/>
      <c r="E34" s="112"/>
      <c r="F34" s="112"/>
      <c r="G34" s="112"/>
      <c r="H34" s="13"/>
      <c r="I34" s="13"/>
      <c r="J34" s="14"/>
      <c r="K34" s="15">
        <f>SUM(K32:K33)</f>
        <v>0</v>
      </c>
      <c r="L34" s="15">
        <f>SUM(L32:L33)</f>
        <v>23980</v>
      </c>
      <c r="M34" s="15">
        <f>M33+M32</f>
        <v>23980</v>
      </c>
    </row>
    <row r="35" spans="1:13" x14ac:dyDescent="0.25">
      <c r="A35" s="66"/>
      <c r="B35" s="66"/>
      <c r="C35" s="66"/>
      <c r="D35" s="66"/>
      <c r="E35" s="66"/>
      <c r="F35" s="66"/>
      <c r="G35" s="66"/>
      <c r="H35" s="67"/>
      <c r="I35" s="67"/>
      <c r="J35" s="68"/>
      <c r="K35" s="69"/>
      <c r="L35" s="70"/>
      <c r="M35" s="70"/>
    </row>
    <row r="36" spans="1:13" x14ac:dyDescent="0.25">
      <c r="A36" s="41"/>
      <c r="B36" s="41"/>
      <c r="C36" s="41"/>
      <c r="D36" s="41"/>
      <c r="E36" s="41"/>
      <c r="F36" s="41"/>
      <c r="G36" s="41"/>
      <c r="H36" s="17"/>
      <c r="I36" s="17"/>
      <c r="J36" s="57"/>
      <c r="K36" s="57"/>
      <c r="L36" s="57"/>
      <c r="M36" s="57"/>
    </row>
    <row r="37" spans="1:13" ht="15.75" customHeight="1" thickBot="1" x14ac:dyDescent="0.3">
      <c r="A37" s="135" t="s">
        <v>73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40"/>
      <c r="M37" s="40"/>
    </row>
    <row r="38" spans="1:13" ht="28.5" customHeight="1" thickBot="1" x14ac:dyDescent="0.3">
      <c r="A38" s="139" t="s">
        <v>7</v>
      </c>
      <c r="B38" s="136" t="s">
        <v>8</v>
      </c>
      <c r="C38" s="137"/>
      <c r="D38" s="117" t="s">
        <v>9</v>
      </c>
      <c r="E38" s="117" t="s">
        <v>10</v>
      </c>
      <c r="F38" s="117" t="s">
        <v>11</v>
      </c>
      <c r="G38" s="117" t="s">
        <v>69</v>
      </c>
      <c r="H38" s="136" t="s">
        <v>33</v>
      </c>
      <c r="I38" s="137"/>
      <c r="J38" s="117" t="s">
        <v>37</v>
      </c>
      <c r="K38" s="117" t="s">
        <v>12</v>
      </c>
      <c r="L38" s="117" t="s">
        <v>36</v>
      </c>
      <c r="M38" s="128" t="s">
        <v>70</v>
      </c>
    </row>
    <row r="39" spans="1:13" ht="15.75" customHeight="1" thickBot="1" x14ac:dyDescent="0.3">
      <c r="A39" s="140"/>
      <c r="B39" s="141"/>
      <c r="C39" s="142"/>
      <c r="D39" s="118"/>
      <c r="E39" s="118"/>
      <c r="F39" s="118"/>
      <c r="G39" s="119"/>
      <c r="H39" s="117" t="s">
        <v>34</v>
      </c>
      <c r="I39" s="117" t="s">
        <v>35</v>
      </c>
      <c r="J39" s="138"/>
      <c r="K39" s="138"/>
      <c r="L39" s="118"/>
      <c r="M39" s="129"/>
    </row>
    <row r="40" spans="1:13" ht="43.5" thickBot="1" x14ac:dyDescent="0.3">
      <c r="A40" s="140"/>
      <c r="B40" s="58" t="s">
        <v>15</v>
      </c>
      <c r="C40" s="59" t="s">
        <v>16</v>
      </c>
      <c r="D40" s="118"/>
      <c r="E40" s="118"/>
      <c r="F40" s="118"/>
      <c r="G40" s="120"/>
      <c r="H40" s="127"/>
      <c r="I40" s="127"/>
      <c r="J40" s="138"/>
      <c r="K40" s="138"/>
      <c r="L40" s="127"/>
      <c r="M40" s="130"/>
    </row>
    <row r="41" spans="1:13" ht="43.5" thickBot="1" x14ac:dyDescent="0.3">
      <c r="A41" s="23">
        <v>1</v>
      </c>
      <c r="B41" s="51" t="s">
        <v>66</v>
      </c>
      <c r="C41" s="51" t="s">
        <v>52</v>
      </c>
      <c r="D41" s="51" t="s">
        <v>31</v>
      </c>
      <c r="E41" s="60" t="s">
        <v>71</v>
      </c>
      <c r="F41" s="51" t="s">
        <v>68</v>
      </c>
      <c r="G41" s="25">
        <v>8</v>
      </c>
      <c r="H41" s="25">
        <v>7</v>
      </c>
      <c r="I41" s="25">
        <v>2</v>
      </c>
      <c r="J41" s="5">
        <v>600000</v>
      </c>
      <c r="K41" s="26">
        <v>8900</v>
      </c>
      <c r="L41" s="5">
        <v>0</v>
      </c>
      <c r="M41" s="5">
        <f t="shared" ref="M41" si="4">SUM(K41:L41)</f>
        <v>8900</v>
      </c>
    </row>
    <row r="42" spans="1:13" ht="15.75" thickBot="1" x14ac:dyDescent="0.3">
      <c r="A42" s="23">
        <f>+A41</f>
        <v>1</v>
      </c>
      <c r="B42" s="111" t="s">
        <v>17</v>
      </c>
      <c r="C42" s="112"/>
      <c r="D42" s="112"/>
      <c r="E42" s="112"/>
      <c r="F42" s="113"/>
      <c r="G42" s="50">
        <f>SUM(G41:G41)</f>
        <v>8</v>
      </c>
      <c r="H42" s="50">
        <f>SUM(H41:H41)</f>
        <v>7</v>
      </c>
      <c r="I42" s="50">
        <f>SUM(I41:I41)</f>
        <v>2</v>
      </c>
      <c r="J42" s="32">
        <f>SUM(J41:J41)</f>
        <v>600000</v>
      </c>
      <c r="K42" s="32">
        <f>SUM(K41:K41)</f>
        <v>8900</v>
      </c>
      <c r="L42" s="11">
        <f>0.1*L41</f>
        <v>0</v>
      </c>
      <c r="M42" s="32">
        <f>SUM(M41:M41)</f>
        <v>8900</v>
      </c>
    </row>
    <row r="43" spans="1:13" ht="15.75" customHeight="1" thickBot="1" x14ac:dyDescent="0.3">
      <c r="A43" s="114" t="s">
        <v>18</v>
      </c>
      <c r="B43" s="115"/>
      <c r="C43" s="115"/>
      <c r="D43" s="115"/>
      <c r="E43" s="115"/>
      <c r="F43" s="115"/>
      <c r="G43" s="155"/>
      <c r="H43" s="33"/>
      <c r="I43" s="33"/>
      <c r="J43" s="11"/>
      <c r="K43" s="11">
        <v>0</v>
      </c>
      <c r="L43" s="11">
        <f>0.1*L42</f>
        <v>0</v>
      </c>
      <c r="M43" s="12">
        <f>SUM(L43:L43)</f>
        <v>0</v>
      </c>
    </row>
    <row r="44" spans="1:13" ht="15.75" customHeight="1" thickBot="1" x14ac:dyDescent="0.3">
      <c r="A44" s="111" t="s">
        <v>21</v>
      </c>
      <c r="B44" s="112"/>
      <c r="C44" s="112"/>
      <c r="D44" s="112"/>
      <c r="E44" s="112"/>
      <c r="F44" s="112"/>
      <c r="G44" s="113"/>
      <c r="H44" s="34"/>
      <c r="I44" s="34"/>
      <c r="J44" s="11"/>
      <c r="K44" s="11">
        <f>SUM(K42:K43)</f>
        <v>8900</v>
      </c>
      <c r="L44" s="11">
        <f>SUM(L42:L43)</f>
        <v>0</v>
      </c>
      <c r="M44" s="11">
        <f>SUM(M42:M43)</f>
        <v>8900</v>
      </c>
    </row>
    <row r="46" spans="1:13" ht="15.75" thickBot="1" x14ac:dyDescent="0.3"/>
    <row r="47" spans="1:13" ht="24.95" customHeight="1" thickBot="1" x14ac:dyDescent="0.3">
      <c r="A47" s="156" t="s">
        <v>24</v>
      </c>
      <c r="B47" s="156"/>
      <c r="C47" s="156"/>
      <c r="D47" s="156" t="s">
        <v>40</v>
      </c>
      <c r="E47" s="156"/>
      <c r="F47" s="156" t="s">
        <v>58</v>
      </c>
      <c r="G47" s="156"/>
    </row>
    <row r="48" spans="1:13" ht="24.95" customHeight="1" thickBot="1" x14ac:dyDescent="0.3">
      <c r="A48" s="131" t="s">
        <v>55</v>
      </c>
      <c r="B48" s="131"/>
      <c r="C48" s="131"/>
      <c r="D48" s="132">
        <v>8000000</v>
      </c>
      <c r="E48" s="133"/>
      <c r="F48" s="183">
        <v>356547.01</v>
      </c>
      <c r="G48" s="184"/>
      <c r="J48" s="107" t="s">
        <v>112</v>
      </c>
    </row>
    <row r="49" spans="1:10" ht="24.95" customHeight="1" thickBot="1" x14ac:dyDescent="0.3">
      <c r="A49" s="131" t="s">
        <v>25</v>
      </c>
      <c r="B49" s="131"/>
      <c r="C49" s="131"/>
      <c r="D49" s="147">
        <v>57</v>
      </c>
      <c r="E49" s="147"/>
      <c r="F49" s="148">
        <f>+A21+A32+A42</f>
        <v>12</v>
      </c>
      <c r="G49" s="148"/>
    </row>
    <row r="50" spans="1:10" ht="24.95" customHeight="1" thickBot="1" x14ac:dyDescent="0.3">
      <c r="A50" s="149" t="s">
        <v>26</v>
      </c>
      <c r="B50" s="150"/>
      <c r="C50" s="151"/>
      <c r="D50" s="152">
        <v>19</v>
      </c>
      <c r="E50" s="153"/>
      <c r="F50" s="152">
        <f>+A16+A18+A20</f>
        <v>6</v>
      </c>
      <c r="G50" s="153"/>
    </row>
    <row r="51" spans="1:10" ht="24.95" customHeight="1" thickBot="1" x14ac:dyDescent="0.3">
      <c r="A51" s="131" t="s">
        <v>27</v>
      </c>
      <c r="B51" s="131"/>
      <c r="C51" s="131"/>
      <c r="D51" s="154">
        <v>1710</v>
      </c>
      <c r="E51" s="154"/>
      <c r="F51" s="147">
        <f>+H21+I21+H32+I32+H42+I42</f>
        <v>246</v>
      </c>
      <c r="G51" s="147"/>
    </row>
    <row r="52" spans="1:10" ht="24.95" customHeight="1" thickBot="1" x14ac:dyDescent="0.3">
      <c r="A52" s="131" t="s">
        <v>41</v>
      </c>
      <c r="B52" s="131"/>
      <c r="C52" s="131"/>
      <c r="D52" s="154">
        <v>720</v>
      </c>
      <c r="E52" s="154"/>
      <c r="F52" s="154">
        <f>+G21+G32+G42</f>
        <v>96</v>
      </c>
      <c r="G52" s="154"/>
      <c r="J52" t="s">
        <v>20</v>
      </c>
    </row>
    <row r="53" spans="1:10" ht="24.95" customHeight="1" thickBot="1" x14ac:dyDescent="0.3">
      <c r="A53" s="143" t="s">
        <v>28</v>
      </c>
      <c r="B53" s="143"/>
      <c r="C53" s="143"/>
      <c r="D53" s="144">
        <v>2280000</v>
      </c>
      <c r="E53" s="144"/>
      <c r="F53" s="144">
        <f>+K21+K32+K42</f>
        <v>233900</v>
      </c>
      <c r="G53" s="144"/>
      <c r="J53" s="110" t="s">
        <v>20</v>
      </c>
    </row>
    <row r="54" spans="1:10" ht="24.95" customHeight="1" thickBot="1" x14ac:dyDescent="0.3">
      <c r="A54" s="143" t="s">
        <v>29</v>
      </c>
      <c r="B54" s="143"/>
      <c r="C54" s="143"/>
      <c r="D54" s="144">
        <v>1824000</v>
      </c>
      <c r="E54" s="144"/>
      <c r="F54" s="144">
        <f>+L21+L32+L42</f>
        <v>136800</v>
      </c>
      <c r="G54" s="144"/>
    </row>
    <row r="55" spans="1:10" ht="24.95" customHeight="1" thickBot="1" x14ac:dyDescent="0.3">
      <c r="A55" s="143" t="s">
        <v>30</v>
      </c>
      <c r="B55" s="143"/>
      <c r="C55" s="143"/>
      <c r="D55" s="144">
        <f>+D54*0.1</f>
        <v>182400</v>
      </c>
      <c r="E55" s="144"/>
      <c r="F55" s="144">
        <f>+L22+L33+L43</f>
        <v>13680</v>
      </c>
      <c r="G55" s="144"/>
    </row>
    <row r="56" spans="1:10" ht="24.95" customHeight="1" thickBot="1" x14ac:dyDescent="0.3">
      <c r="A56" s="181" t="s">
        <v>109</v>
      </c>
      <c r="B56" s="181"/>
      <c r="C56" s="181"/>
      <c r="D56" s="146">
        <f>+D53+D54+D55</f>
        <v>4286400</v>
      </c>
      <c r="E56" s="146"/>
      <c r="F56" s="182">
        <f>+F53+F54+F55</f>
        <v>384380</v>
      </c>
      <c r="G56" s="182"/>
    </row>
  </sheetData>
  <mergeCells count="85">
    <mergeCell ref="A2:M2"/>
    <mergeCell ref="A3:M3"/>
    <mergeCell ref="A4:M4"/>
    <mergeCell ref="A26:K26"/>
    <mergeCell ref="A27:A29"/>
    <mergeCell ref="B27:C28"/>
    <mergeCell ref="D27:D29"/>
    <mergeCell ref="E27:E29"/>
    <mergeCell ref="F27:F29"/>
    <mergeCell ref="G27:G29"/>
    <mergeCell ref="H27:I27"/>
    <mergeCell ref="J27:J29"/>
    <mergeCell ref="K27:K29"/>
    <mergeCell ref="L27:L29"/>
    <mergeCell ref="M27:M29"/>
    <mergeCell ref="H28:H29"/>
    <mergeCell ref="A11:M11"/>
    <mergeCell ref="A12:A14"/>
    <mergeCell ref="B12:C13"/>
    <mergeCell ref="D12:D14"/>
    <mergeCell ref="E12:E14"/>
    <mergeCell ref="F12:F14"/>
    <mergeCell ref="G12:G14"/>
    <mergeCell ref="H12:I12"/>
    <mergeCell ref="J12:J14"/>
    <mergeCell ref="K12:K14"/>
    <mergeCell ref="L12:L14"/>
    <mergeCell ref="M12:M14"/>
    <mergeCell ref="I28:I29"/>
    <mergeCell ref="B21:F21"/>
    <mergeCell ref="A47:C47"/>
    <mergeCell ref="D47:E47"/>
    <mergeCell ref="F47:G47"/>
    <mergeCell ref="A37:K37"/>
    <mergeCell ref="A22:G22"/>
    <mergeCell ref="A23:G23"/>
    <mergeCell ref="B32:F32"/>
    <mergeCell ref="A33:G33"/>
    <mergeCell ref="A34:G34"/>
    <mergeCell ref="L38:L40"/>
    <mergeCell ref="M38:M40"/>
    <mergeCell ref="B42:F42"/>
    <mergeCell ref="A43:G43"/>
    <mergeCell ref="A44:G44"/>
    <mergeCell ref="A38:A40"/>
    <mergeCell ref="B38:C39"/>
    <mergeCell ref="D38:D40"/>
    <mergeCell ref="E38:E40"/>
    <mergeCell ref="F38:F40"/>
    <mergeCell ref="G38:G40"/>
    <mergeCell ref="H38:I38"/>
    <mergeCell ref="J38:J40"/>
    <mergeCell ref="K38:K40"/>
    <mergeCell ref="H39:H40"/>
    <mergeCell ref="I39:I40"/>
    <mergeCell ref="D51:E51"/>
    <mergeCell ref="F51:G51"/>
    <mergeCell ref="A48:C48"/>
    <mergeCell ref="D48:E48"/>
    <mergeCell ref="F48:G48"/>
    <mergeCell ref="A49:C49"/>
    <mergeCell ref="D49:E49"/>
    <mergeCell ref="F49:G49"/>
    <mergeCell ref="A8:M8"/>
    <mergeCell ref="A6:M7"/>
    <mergeCell ref="A5:M5"/>
    <mergeCell ref="A56:C56"/>
    <mergeCell ref="D56:E56"/>
    <mergeCell ref="F56:G56"/>
    <mergeCell ref="A52:C52"/>
    <mergeCell ref="D52:E52"/>
    <mergeCell ref="F52:G52"/>
    <mergeCell ref="A53:C53"/>
    <mergeCell ref="D53:E53"/>
    <mergeCell ref="F53:G53"/>
    <mergeCell ref="A50:C50"/>
    <mergeCell ref="D50:E50"/>
    <mergeCell ref="F50:G50"/>
    <mergeCell ref="A51:C51"/>
    <mergeCell ref="A54:C54"/>
    <mergeCell ref="D54:E54"/>
    <mergeCell ref="F54:G54"/>
    <mergeCell ref="A55:C55"/>
    <mergeCell ref="D55:E55"/>
    <mergeCell ref="F55:G55"/>
  </mergeCells>
  <pageMargins left="0.25" right="0.25" top="0.75" bottom="0.75" header="0.3" footer="0.3"/>
  <pageSetup scale="71" orientation="landscape" r:id="rId1"/>
  <rowBreaks count="2" manualBreakCount="2">
    <brk id="23" max="12" man="1"/>
    <brk id="44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4"/>
  <sheetViews>
    <sheetView topLeftCell="A36" zoomScaleNormal="100" workbookViewId="0">
      <selection activeCell="J47" sqref="J47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6" max="6" width="11.42578125" customWidth="1"/>
    <col min="7" max="7" width="10.85546875" customWidth="1"/>
    <col min="8" max="8" width="11.42578125" customWidth="1"/>
    <col min="9" max="9" width="10.140625" customWidth="1"/>
    <col min="10" max="10" width="15.5703125" customWidth="1"/>
    <col min="11" max="11" width="12.140625" customWidth="1"/>
    <col min="12" max="12" width="17.7109375" customWidth="1"/>
    <col min="13" max="13" width="13.140625" customWidth="1"/>
    <col min="14" max="14" width="16.7109375" hidden="1" customWidth="1"/>
  </cols>
  <sheetData>
    <row r="1" spans="1:15" ht="18" x14ac:dyDescent="0.25">
      <c r="A1" s="54"/>
      <c r="B1" s="54"/>
      <c r="C1" s="169" t="s">
        <v>0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54"/>
      <c r="O1" s="54"/>
    </row>
    <row r="2" spans="1:15" ht="15.75" customHeight="1" x14ac:dyDescent="0.2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5" ht="15.75" customHeight="1" x14ac:dyDescent="0.25">
      <c r="A3" s="170" t="s">
        <v>59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5" ht="9" customHeight="1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5" ht="18" x14ac:dyDescent="0.25">
      <c r="A5" s="171" t="s">
        <v>49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48"/>
    </row>
    <row r="6" spans="1:15" ht="24" customHeight="1" x14ac:dyDescent="0.25">
      <c r="A6" s="174" t="s">
        <v>51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52"/>
    </row>
    <row r="7" spans="1:15" ht="24.75" customHeight="1" x14ac:dyDescent="0.2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52"/>
    </row>
    <row r="8" spans="1:15" ht="6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2"/>
    </row>
    <row r="9" spans="1:15" ht="18" customHeight="1" x14ac:dyDescent="0.25">
      <c r="A9" s="180" t="s">
        <v>60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53"/>
    </row>
    <row r="10" spans="1:15" ht="21" customHeight="1" thickBot="1" x14ac:dyDescent="0.3">
      <c r="A10" s="135" t="s">
        <v>22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65"/>
      <c r="M10" s="65"/>
    </row>
    <row r="11" spans="1:15" ht="35.25" customHeight="1" thickBot="1" x14ac:dyDescent="0.3">
      <c r="A11" s="139" t="s">
        <v>7</v>
      </c>
      <c r="B11" s="136" t="s">
        <v>8</v>
      </c>
      <c r="C11" s="137"/>
      <c r="D11" s="117" t="s">
        <v>9</v>
      </c>
      <c r="E11" s="117" t="s">
        <v>10</v>
      </c>
      <c r="F11" s="117" t="s">
        <v>11</v>
      </c>
      <c r="G11" s="117" t="s">
        <v>38</v>
      </c>
      <c r="H11" s="192" t="s">
        <v>33</v>
      </c>
      <c r="I11" s="193"/>
      <c r="J11" s="117" t="s">
        <v>37</v>
      </c>
      <c r="K11" s="117" t="s">
        <v>12</v>
      </c>
      <c r="L11" s="117" t="s">
        <v>36</v>
      </c>
      <c r="M11" s="128" t="s">
        <v>70</v>
      </c>
    </row>
    <row r="12" spans="1:15" ht="15.75" hidden="1" customHeight="1" thickBot="1" x14ac:dyDescent="0.3">
      <c r="A12" s="140"/>
      <c r="B12" s="141"/>
      <c r="C12" s="142"/>
      <c r="D12" s="118"/>
      <c r="E12" s="118"/>
      <c r="F12" s="118"/>
      <c r="G12" s="138"/>
      <c r="H12" s="118" t="s">
        <v>34</v>
      </c>
      <c r="I12" s="118" t="s">
        <v>35</v>
      </c>
      <c r="J12" s="138"/>
      <c r="K12" s="138"/>
      <c r="L12" s="118"/>
      <c r="M12" s="129"/>
    </row>
    <row r="13" spans="1:15" ht="39" customHeight="1" thickBot="1" x14ac:dyDescent="0.3">
      <c r="A13" s="140"/>
      <c r="B13" s="100" t="s">
        <v>15</v>
      </c>
      <c r="C13" s="101" t="s">
        <v>16</v>
      </c>
      <c r="D13" s="118"/>
      <c r="E13" s="118"/>
      <c r="F13" s="118"/>
      <c r="G13" s="191"/>
      <c r="H13" s="127"/>
      <c r="I13" s="127"/>
      <c r="J13" s="138"/>
      <c r="K13" s="138"/>
      <c r="L13" s="127"/>
      <c r="M13" s="130"/>
    </row>
    <row r="14" spans="1:15" ht="59.25" customHeight="1" thickBot="1" x14ac:dyDescent="0.3">
      <c r="A14" s="23">
        <v>1</v>
      </c>
      <c r="B14" s="87" t="s">
        <v>78</v>
      </c>
      <c r="C14" s="87" t="s">
        <v>79</v>
      </c>
      <c r="D14" s="87" t="s">
        <v>23</v>
      </c>
      <c r="E14" s="88" t="s">
        <v>80</v>
      </c>
      <c r="F14" s="87" t="s">
        <v>81</v>
      </c>
      <c r="G14" s="89">
        <v>8</v>
      </c>
      <c r="H14" s="89">
        <v>3</v>
      </c>
      <c r="I14" s="89">
        <v>1</v>
      </c>
      <c r="J14" s="90">
        <v>0</v>
      </c>
      <c r="K14" s="91">
        <v>0</v>
      </c>
      <c r="L14" s="90">
        <v>12000</v>
      </c>
      <c r="M14" s="90">
        <f t="shared" ref="M14" si="0">+K14+L14</f>
        <v>12000</v>
      </c>
    </row>
    <row r="15" spans="1:15" ht="21" customHeight="1" thickBot="1" x14ac:dyDescent="0.3">
      <c r="A15" s="24">
        <f>SUM(A14:A14)</f>
        <v>1</v>
      </c>
      <c r="B15" s="111" t="s">
        <v>17</v>
      </c>
      <c r="C15" s="112"/>
      <c r="D15" s="112"/>
      <c r="E15" s="112"/>
      <c r="F15" s="113"/>
      <c r="G15" s="7">
        <f t="shared" ref="G15:M15" si="1">SUM(G14:G14)</f>
        <v>8</v>
      </c>
      <c r="H15" s="7">
        <f t="shared" si="1"/>
        <v>3</v>
      </c>
      <c r="I15" s="7">
        <f t="shared" si="1"/>
        <v>1</v>
      </c>
      <c r="J15" s="15">
        <f t="shared" si="1"/>
        <v>0</v>
      </c>
      <c r="K15" s="15">
        <f t="shared" si="1"/>
        <v>0</v>
      </c>
      <c r="L15" s="15">
        <f t="shared" si="1"/>
        <v>12000</v>
      </c>
      <c r="M15" s="15">
        <f t="shared" si="1"/>
        <v>12000</v>
      </c>
    </row>
    <row r="16" spans="1:15" ht="15.75" customHeight="1" thickBot="1" x14ac:dyDescent="0.3">
      <c r="A16" s="114" t="s">
        <v>18</v>
      </c>
      <c r="B16" s="115"/>
      <c r="C16" s="115"/>
      <c r="D16" s="115"/>
      <c r="E16" s="115"/>
      <c r="F16" s="115"/>
      <c r="G16" s="115"/>
      <c r="H16" s="8"/>
      <c r="I16" s="9"/>
      <c r="J16" s="10"/>
      <c r="K16" s="15">
        <v>0</v>
      </c>
      <c r="L16" s="15">
        <f>L15*0.1</f>
        <v>1200</v>
      </c>
      <c r="M16" s="15">
        <f>L16</f>
        <v>1200</v>
      </c>
    </row>
    <row r="17" spans="1:13" ht="15.75" customHeight="1" thickBot="1" x14ac:dyDescent="0.3">
      <c r="A17" s="111" t="s">
        <v>21</v>
      </c>
      <c r="B17" s="112"/>
      <c r="C17" s="112"/>
      <c r="D17" s="112"/>
      <c r="E17" s="112"/>
      <c r="F17" s="112"/>
      <c r="G17" s="112"/>
      <c r="H17" s="13"/>
      <c r="I17" s="13"/>
      <c r="J17" s="14"/>
      <c r="K17" s="15">
        <f>SUM(K15:K16)</f>
        <v>0</v>
      </c>
      <c r="L17" s="15">
        <f>SUM(L15:L16)</f>
        <v>13200</v>
      </c>
      <c r="M17" s="15">
        <f>M16+M15</f>
        <v>13200</v>
      </c>
    </row>
    <row r="18" spans="1:13" ht="10.5" customHeight="1" x14ac:dyDescent="0.25">
      <c r="A18" s="71"/>
      <c r="B18" s="71"/>
      <c r="C18" s="71"/>
      <c r="D18" s="71"/>
      <c r="E18" s="71"/>
      <c r="F18" s="71"/>
      <c r="G18" s="71"/>
      <c r="H18" s="72"/>
      <c r="I18" s="72"/>
      <c r="J18" s="73"/>
      <c r="K18" s="74"/>
      <c r="L18" s="75"/>
      <c r="M18" s="75"/>
    </row>
    <row r="19" spans="1:13" ht="15.75" customHeight="1" thickBot="1" x14ac:dyDescent="0.3">
      <c r="A19" s="135" t="s">
        <v>43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76"/>
      <c r="M19" s="76"/>
    </row>
    <row r="20" spans="1:13" ht="30.75" customHeight="1" thickBot="1" x14ac:dyDescent="0.3">
      <c r="A20" s="139" t="s">
        <v>7</v>
      </c>
      <c r="B20" s="136" t="s">
        <v>8</v>
      </c>
      <c r="C20" s="137"/>
      <c r="D20" s="117" t="s">
        <v>9</v>
      </c>
      <c r="E20" s="117" t="s">
        <v>10</v>
      </c>
      <c r="F20" s="117" t="s">
        <v>11</v>
      </c>
      <c r="G20" s="117" t="s">
        <v>69</v>
      </c>
      <c r="H20" s="136" t="s">
        <v>33</v>
      </c>
      <c r="I20" s="137"/>
      <c r="J20" s="117" t="s">
        <v>37</v>
      </c>
      <c r="K20" s="117" t="s">
        <v>12</v>
      </c>
      <c r="L20" s="117" t="s">
        <v>36</v>
      </c>
      <c r="M20" s="128" t="s">
        <v>70</v>
      </c>
    </row>
    <row r="21" spans="1:13" ht="0.75" customHeight="1" thickBot="1" x14ac:dyDescent="0.3">
      <c r="A21" s="140"/>
      <c r="B21" s="141"/>
      <c r="C21" s="142"/>
      <c r="D21" s="118"/>
      <c r="E21" s="118"/>
      <c r="F21" s="118"/>
      <c r="G21" s="119"/>
      <c r="H21" s="117" t="s">
        <v>34</v>
      </c>
      <c r="I21" s="117" t="s">
        <v>35</v>
      </c>
      <c r="J21" s="138"/>
      <c r="K21" s="138"/>
      <c r="L21" s="118"/>
      <c r="M21" s="129"/>
    </row>
    <row r="22" spans="1:13" ht="36" customHeight="1" thickBot="1" x14ac:dyDescent="0.3">
      <c r="A22" s="140"/>
      <c r="B22" s="83" t="s">
        <v>15</v>
      </c>
      <c r="C22" s="82" t="s">
        <v>16</v>
      </c>
      <c r="D22" s="118"/>
      <c r="E22" s="118"/>
      <c r="F22" s="118"/>
      <c r="G22" s="120"/>
      <c r="H22" s="127"/>
      <c r="I22" s="127"/>
      <c r="J22" s="138"/>
      <c r="K22" s="138"/>
      <c r="L22" s="127"/>
      <c r="M22" s="130"/>
    </row>
    <row r="23" spans="1:13" ht="52.5" customHeight="1" thickBot="1" x14ac:dyDescent="0.3">
      <c r="A23" s="25">
        <v>1</v>
      </c>
      <c r="B23" s="51" t="s">
        <v>98</v>
      </c>
      <c r="C23" s="51" t="s">
        <v>100</v>
      </c>
      <c r="D23" s="51" t="s">
        <v>42</v>
      </c>
      <c r="E23" s="51" t="s">
        <v>105</v>
      </c>
      <c r="F23" s="51" t="s">
        <v>106</v>
      </c>
      <c r="G23" s="25">
        <v>8</v>
      </c>
      <c r="H23" s="25">
        <v>10</v>
      </c>
      <c r="I23" s="25">
        <v>0</v>
      </c>
      <c r="J23" s="5">
        <v>500000</v>
      </c>
      <c r="K23" s="26">
        <f>2900+6900+6500+15400</f>
        <v>31700</v>
      </c>
      <c r="L23" s="5">
        <f>23600*2</f>
        <v>47200</v>
      </c>
      <c r="M23" s="5">
        <f>SUM(K23:L23)</f>
        <v>78900</v>
      </c>
    </row>
    <row r="24" spans="1:13" ht="72" thickBot="1" x14ac:dyDescent="0.3">
      <c r="A24" s="25">
        <v>1</v>
      </c>
      <c r="B24" s="51" t="s">
        <v>99</v>
      </c>
      <c r="C24" s="51" t="s">
        <v>101</v>
      </c>
      <c r="D24" s="51" t="s">
        <v>42</v>
      </c>
      <c r="E24" s="51" t="s">
        <v>102</v>
      </c>
      <c r="F24" s="51" t="s">
        <v>103</v>
      </c>
      <c r="G24" s="109">
        <v>8</v>
      </c>
      <c r="H24" s="109">
        <v>2</v>
      </c>
      <c r="I24" s="109">
        <v>1</v>
      </c>
      <c r="J24" s="5">
        <v>500000</v>
      </c>
      <c r="K24" s="26">
        <f>3600+8500</f>
        <v>12100</v>
      </c>
      <c r="L24" s="5">
        <f>23600</f>
        <v>23600</v>
      </c>
      <c r="M24" s="5">
        <f>SUM(K24:L24)</f>
        <v>35700</v>
      </c>
    </row>
    <row r="25" spans="1:13" ht="43.5" thickBot="1" x14ac:dyDescent="0.3">
      <c r="A25" s="25">
        <v>1</v>
      </c>
      <c r="B25" s="51" t="s">
        <v>98</v>
      </c>
      <c r="C25" s="51" t="s">
        <v>100</v>
      </c>
      <c r="D25" s="51" t="s">
        <v>42</v>
      </c>
      <c r="E25" s="51" t="s">
        <v>104</v>
      </c>
      <c r="F25" s="51" t="s">
        <v>107</v>
      </c>
      <c r="G25" s="25">
        <v>8</v>
      </c>
      <c r="H25" s="25">
        <v>2</v>
      </c>
      <c r="I25" s="25">
        <v>1</v>
      </c>
      <c r="J25" s="5">
        <v>0</v>
      </c>
      <c r="K25" s="26">
        <f>2900+6900+6500+15400</f>
        <v>31700</v>
      </c>
      <c r="L25" s="5">
        <f>23600*2</f>
        <v>47200</v>
      </c>
      <c r="M25" s="5">
        <f>SUM(K25:L25)</f>
        <v>78900</v>
      </c>
    </row>
    <row r="26" spans="1:13" ht="15.75" customHeight="1" thickBot="1" x14ac:dyDescent="0.3">
      <c r="A26" s="24">
        <f>SUM(A23:A25)</f>
        <v>3</v>
      </c>
      <c r="B26" s="111" t="s">
        <v>17</v>
      </c>
      <c r="C26" s="112"/>
      <c r="D26" s="112"/>
      <c r="E26" s="112"/>
      <c r="F26" s="113"/>
      <c r="G26" s="50">
        <f t="shared" ref="G26:I26" si="2">SUM(G23:G25)</f>
        <v>24</v>
      </c>
      <c r="H26" s="50">
        <f t="shared" si="2"/>
        <v>14</v>
      </c>
      <c r="I26" s="50">
        <f t="shared" si="2"/>
        <v>2</v>
      </c>
      <c r="J26" s="32">
        <f>SUM(J23:J24)</f>
        <v>1000000</v>
      </c>
      <c r="K26" s="11">
        <f>SUM(K23:K25)</f>
        <v>75500</v>
      </c>
      <c r="L26" s="11">
        <f t="shared" ref="L26:M26" si="3">SUM(L23:L25)</f>
        <v>118000</v>
      </c>
      <c r="M26" s="11">
        <f t="shared" si="3"/>
        <v>193500</v>
      </c>
    </row>
    <row r="27" spans="1:13" ht="15" customHeight="1" thickBot="1" x14ac:dyDescent="0.3">
      <c r="A27" s="114" t="s">
        <v>18</v>
      </c>
      <c r="B27" s="115"/>
      <c r="C27" s="115"/>
      <c r="D27" s="115"/>
      <c r="E27" s="115"/>
      <c r="F27" s="115"/>
      <c r="G27" s="155"/>
      <c r="H27" s="78"/>
      <c r="I27" s="78"/>
      <c r="J27" s="77"/>
      <c r="K27" s="11">
        <v>0</v>
      </c>
      <c r="L27" s="11">
        <f>0.1*L26</f>
        <v>11800</v>
      </c>
      <c r="M27" s="12">
        <f>SUM(L27:L27)</f>
        <v>11800</v>
      </c>
    </row>
    <row r="28" spans="1:13" ht="17.25" customHeight="1" thickBot="1" x14ac:dyDescent="0.3">
      <c r="A28" s="111" t="s">
        <v>21</v>
      </c>
      <c r="B28" s="112"/>
      <c r="C28" s="112"/>
      <c r="D28" s="112"/>
      <c r="E28" s="112"/>
      <c r="F28" s="112"/>
      <c r="G28" s="113"/>
      <c r="H28" s="79"/>
      <c r="I28" s="79"/>
      <c r="J28" s="77"/>
      <c r="K28" s="11">
        <f>SUM(K26:K27)</f>
        <v>75500</v>
      </c>
      <c r="L28" s="11">
        <f>SUM(L26:L27)</f>
        <v>129800</v>
      </c>
      <c r="M28" s="11">
        <f>SUM(M26:M27)</f>
        <v>205300</v>
      </c>
    </row>
    <row r="29" spans="1:13" x14ac:dyDescent="0.25">
      <c r="A29" s="35"/>
      <c r="B29" s="35"/>
      <c r="C29" s="35"/>
      <c r="D29" s="35"/>
      <c r="E29" s="35"/>
      <c r="F29" s="35"/>
      <c r="G29" s="35"/>
      <c r="H29" s="36"/>
      <c r="I29" s="36"/>
      <c r="J29" s="37"/>
      <c r="K29" s="37"/>
      <c r="L29" s="37"/>
      <c r="M29" s="38"/>
    </row>
    <row r="30" spans="1:13" x14ac:dyDescent="0.25">
      <c r="A30" s="35"/>
      <c r="B30" s="35"/>
      <c r="C30" s="35"/>
      <c r="D30" s="35"/>
      <c r="E30" s="35"/>
      <c r="F30" s="35"/>
      <c r="G30" s="35"/>
      <c r="H30" s="36"/>
      <c r="I30" s="36"/>
      <c r="J30" s="37"/>
      <c r="K30" s="37"/>
      <c r="L30" s="37"/>
      <c r="M30" s="38"/>
    </row>
    <row r="31" spans="1:13" ht="15.75" customHeight="1" thickBot="1" x14ac:dyDescent="0.3">
      <c r="A31" s="186" t="s">
        <v>65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</row>
    <row r="32" spans="1:13" ht="33" customHeight="1" thickBot="1" x14ac:dyDescent="0.3">
      <c r="A32" s="139" t="s">
        <v>7</v>
      </c>
      <c r="B32" s="136" t="s">
        <v>8</v>
      </c>
      <c r="C32" s="137"/>
      <c r="D32" s="117" t="s">
        <v>9</v>
      </c>
      <c r="E32" s="117" t="s">
        <v>10</v>
      </c>
      <c r="F32" s="117" t="s">
        <v>11</v>
      </c>
      <c r="G32" s="117" t="s">
        <v>38</v>
      </c>
      <c r="H32" s="136" t="s">
        <v>33</v>
      </c>
      <c r="I32" s="137"/>
      <c r="J32" s="117" t="s">
        <v>54</v>
      </c>
      <c r="K32" s="117" t="s">
        <v>12</v>
      </c>
      <c r="L32" s="117" t="s">
        <v>36</v>
      </c>
      <c r="M32" s="128" t="s">
        <v>70</v>
      </c>
    </row>
    <row r="33" spans="1:13" ht="20.25" customHeight="1" thickBot="1" x14ac:dyDescent="0.3">
      <c r="A33" s="140"/>
      <c r="B33" s="141"/>
      <c r="C33" s="142"/>
      <c r="D33" s="118"/>
      <c r="E33" s="118"/>
      <c r="F33" s="118"/>
      <c r="G33" s="119"/>
      <c r="H33" s="117" t="s">
        <v>34</v>
      </c>
      <c r="I33" s="117" t="s">
        <v>35</v>
      </c>
      <c r="J33" s="138"/>
      <c r="K33" s="138"/>
      <c r="L33" s="118"/>
      <c r="M33" s="129"/>
    </row>
    <row r="34" spans="1:13" ht="30.75" customHeight="1" thickBot="1" x14ac:dyDescent="0.3">
      <c r="A34" s="140"/>
      <c r="B34" s="100" t="s">
        <v>15</v>
      </c>
      <c r="C34" s="101" t="s">
        <v>16</v>
      </c>
      <c r="D34" s="118"/>
      <c r="E34" s="118"/>
      <c r="F34" s="118"/>
      <c r="G34" s="120"/>
      <c r="H34" s="127"/>
      <c r="I34" s="127"/>
      <c r="J34" s="138"/>
      <c r="K34" s="138"/>
      <c r="L34" s="127"/>
      <c r="M34" s="130"/>
    </row>
    <row r="35" spans="1:13" ht="43.5" thickBot="1" x14ac:dyDescent="0.3">
      <c r="A35" s="23">
        <v>1</v>
      </c>
      <c r="B35" s="51" t="s">
        <v>67</v>
      </c>
      <c r="C35" s="51" t="s">
        <v>53</v>
      </c>
      <c r="D35" s="51" t="s">
        <v>31</v>
      </c>
      <c r="E35" s="60" t="s">
        <v>72</v>
      </c>
      <c r="F35" s="51" t="s">
        <v>68</v>
      </c>
      <c r="G35" s="25">
        <v>8</v>
      </c>
      <c r="H35" s="25">
        <v>11</v>
      </c>
      <c r="I35" s="25">
        <v>5</v>
      </c>
      <c r="J35" s="5">
        <v>400000</v>
      </c>
      <c r="K35" s="26">
        <v>30850</v>
      </c>
      <c r="L35" s="5">
        <v>13600</v>
      </c>
      <c r="M35" s="5">
        <f t="shared" ref="M35" si="4">SUM(K35:L35)</f>
        <v>44450</v>
      </c>
    </row>
    <row r="36" spans="1:13" ht="15.75" thickBot="1" x14ac:dyDescent="0.3">
      <c r="A36" s="24">
        <f>SUM(A35:A35)</f>
        <v>1</v>
      </c>
      <c r="B36" s="187" t="s">
        <v>17</v>
      </c>
      <c r="C36" s="187"/>
      <c r="D36" s="187"/>
      <c r="E36" s="187"/>
      <c r="F36" s="187"/>
      <c r="G36" s="7">
        <f t="shared" ref="G36:M36" si="5">SUM(G35:G35)</f>
        <v>8</v>
      </c>
      <c r="H36" s="7">
        <f t="shared" si="5"/>
        <v>11</v>
      </c>
      <c r="I36" s="7">
        <f t="shared" si="5"/>
        <v>5</v>
      </c>
      <c r="J36" s="80">
        <f t="shared" si="5"/>
        <v>400000</v>
      </c>
      <c r="K36" s="81">
        <f t="shared" si="5"/>
        <v>30850</v>
      </c>
      <c r="L36" s="81">
        <f t="shared" si="5"/>
        <v>13600</v>
      </c>
      <c r="M36" s="81">
        <f t="shared" si="5"/>
        <v>44450</v>
      </c>
    </row>
    <row r="37" spans="1:13" ht="15.75" customHeight="1" thickBot="1" x14ac:dyDescent="0.3">
      <c r="A37" s="188" t="s">
        <v>18</v>
      </c>
      <c r="B37" s="189"/>
      <c r="C37" s="189"/>
      <c r="D37" s="189"/>
      <c r="E37" s="189"/>
      <c r="F37" s="189"/>
      <c r="G37" s="189"/>
      <c r="H37" s="27"/>
      <c r="I37" s="28"/>
      <c r="J37" s="80"/>
      <c r="K37" s="81">
        <v>0</v>
      </c>
      <c r="L37" s="81">
        <f>L36*0.1</f>
        <v>1360</v>
      </c>
      <c r="M37" s="81">
        <f>L37</f>
        <v>1360</v>
      </c>
    </row>
    <row r="38" spans="1:13" ht="15.75" customHeight="1" thickBot="1" x14ac:dyDescent="0.3">
      <c r="A38" s="190" t="s">
        <v>19</v>
      </c>
      <c r="B38" s="187"/>
      <c r="C38" s="187"/>
      <c r="D38" s="187"/>
      <c r="E38" s="187"/>
      <c r="F38" s="187"/>
      <c r="G38" s="187"/>
      <c r="H38" s="29"/>
      <c r="I38" s="29"/>
      <c r="J38" s="80"/>
      <c r="K38" s="81">
        <f>SUM(K36:K37)</f>
        <v>30850</v>
      </c>
      <c r="L38" s="81">
        <f>SUM(L36:L37)</f>
        <v>14960</v>
      </c>
      <c r="M38" s="81">
        <f>M37+M36</f>
        <v>45810</v>
      </c>
    </row>
    <row r="42" spans="1:13" ht="15.75" thickBot="1" x14ac:dyDescent="0.3">
      <c r="A42" s="6"/>
      <c r="B42" s="6"/>
      <c r="C42" s="6"/>
      <c r="D42" s="6"/>
      <c r="E42" s="6"/>
      <c r="F42" s="6"/>
      <c r="G42" s="6"/>
    </row>
    <row r="43" spans="1:13" ht="24.95" customHeight="1" thickBot="1" x14ac:dyDescent="0.3">
      <c r="A43" s="156" t="s">
        <v>24</v>
      </c>
      <c r="B43" s="156"/>
      <c r="C43" s="156"/>
      <c r="D43" s="156" t="s">
        <v>40</v>
      </c>
      <c r="E43" s="156"/>
      <c r="F43" s="156" t="s">
        <v>63</v>
      </c>
      <c r="G43" s="156"/>
    </row>
    <row r="44" spans="1:13" ht="24.95" customHeight="1" thickBot="1" x14ac:dyDescent="0.3">
      <c r="A44" s="131" t="s">
        <v>55</v>
      </c>
      <c r="B44" s="131"/>
      <c r="C44" s="131"/>
      <c r="D44" s="132">
        <v>8000000</v>
      </c>
      <c r="E44" s="133"/>
      <c r="F44" s="185">
        <v>356547.01</v>
      </c>
      <c r="G44" s="185"/>
      <c r="J44" s="107" t="s">
        <v>20</v>
      </c>
    </row>
    <row r="45" spans="1:13" ht="24.95" customHeight="1" thickBot="1" x14ac:dyDescent="0.3">
      <c r="A45" s="131" t="s">
        <v>25</v>
      </c>
      <c r="B45" s="131"/>
      <c r="C45" s="131"/>
      <c r="D45" s="147">
        <v>57</v>
      </c>
      <c r="E45" s="147"/>
      <c r="F45" s="148">
        <f>+A15+A26+A36</f>
        <v>5</v>
      </c>
      <c r="G45" s="148"/>
    </row>
    <row r="46" spans="1:13" ht="24.95" customHeight="1" thickBot="1" x14ac:dyDescent="0.3">
      <c r="A46" s="149" t="s">
        <v>26</v>
      </c>
      <c r="B46" s="150"/>
      <c r="C46" s="151"/>
      <c r="D46" s="152">
        <v>19</v>
      </c>
      <c r="E46" s="153"/>
      <c r="F46" s="152">
        <v>0</v>
      </c>
      <c r="G46" s="153"/>
    </row>
    <row r="47" spans="1:13" ht="24.95" customHeight="1" thickBot="1" x14ac:dyDescent="0.3">
      <c r="A47" s="131" t="s">
        <v>27</v>
      </c>
      <c r="B47" s="131"/>
      <c r="C47" s="131"/>
      <c r="D47" s="154">
        <v>1710</v>
      </c>
      <c r="E47" s="154"/>
      <c r="F47" s="147">
        <f>+H15+I15+H26+I26+H36+I36</f>
        <v>36</v>
      </c>
      <c r="G47" s="147"/>
    </row>
    <row r="48" spans="1:13" ht="24.95" customHeight="1" thickBot="1" x14ac:dyDescent="0.3">
      <c r="A48" s="131" t="s">
        <v>41</v>
      </c>
      <c r="B48" s="131"/>
      <c r="C48" s="131"/>
      <c r="D48" s="154">
        <v>720</v>
      </c>
      <c r="E48" s="154"/>
      <c r="F48" s="154">
        <f>+G15+G26+G36</f>
        <v>40</v>
      </c>
      <c r="G48" s="154"/>
    </row>
    <row r="49" spans="1:9" ht="24.95" customHeight="1" thickBot="1" x14ac:dyDescent="0.3">
      <c r="A49" s="143" t="s">
        <v>28</v>
      </c>
      <c r="B49" s="143"/>
      <c r="C49" s="143"/>
      <c r="D49" s="144">
        <v>2280000</v>
      </c>
      <c r="E49" s="144"/>
      <c r="F49" s="144">
        <f>+K15+K26+K36</f>
        <v>106350</v>
      </c>
      <c r="G49" s="144"/>
    </row>
    <row r="50" spans="1:9" ht="24.95" customHeight="1" thickBot="1" x14ac:dyDescent="0.3">
      <c r="A50" s="143" t="s">
        <v>29</v>
      </c>
      <c r="B50" s="143"/>
      <c r="C50" s="143"/>
      <c r="D50" s="144">
        <v>1824000</v>
      </c>
      <c r="E50" s="144"/>
      <c r="F50" s="144">
        <f>+L15+L26+L36</f>
        <v>143600</v>
      </c>
      <c r="G50" s="144"/>
      <c r="I50" s="107" t="s">
        <v>20</v>
      </c>
    </row>
    <row r="51" spans="1:9" ht="24.95" customHeight="1" thickBot="1" x14ac:dyDescent="0.3">
      <c r="A51" s="143" t="s">
        <v>30</v>
      </c>
      <c r="B51" s="143"/>
      <c r="C51" s="143"/>
      <c r="D51" s="144">
        <f>+D50*0.1</f>
        <v>182400</v>
      </c>
      <c r="E51" s="144"/>
      <c r="F51" s="144">
        <f>+L16+L27+L37</f>
        <v>14360</v>
      </c>
      <c r="G51" s="144"/>
    </row>
    <row r="52" spans="1:9" ht="24.95" customHeight="1" thickBot="1" x14ac:dyDescent="0.3">
      <c r="A52" s="181" t="s">
        <v>110</v>
      </c>
      <c r="B52" s="181"/>
      <c r="C52" s="181"/>
      <c r="D52" s="146">
        <f>+D49+D50+D51</f>
        <v>4286400</v>
      </c>
      <c r="E52" s="146"/>
      <c r="F52" s="182">
        <f>+F49+F50+F51</f>
        <v>264310</v>
      </c>
      <c r="G52" s="182"/>
    </row>
    <row r="53" spans="1:9" x14ac:dyDescent="0.25">
      <c r="A53" s="6"/>
      <c r="B53" s="6"/>
      <c r="C53" s="6"/>
      <c r="D53" s="6"/>
      <c r="E53" s="6"/>
      <c r="F53" s="6"/>
      <c r="G53" s="6"/>
    </row>
    <row r="54" spans="1:9" x14ac:dyDescent="0.25">
      <c r="A54" s="6"/>
      <c r="B54" s="6"/>
      <c r="C54" s="6"/>
      <c r="D54" s="6"/>
      <c r="E54" s="6"/>
      <c r="F54" s="6"/>
      <c r="G54" s="6"/>
    </row>
  </sheetData>
  <mergeCells count="88">
    <mergeCell ref="H11:I11"/>
    <mergeCell ref="A11:A13"/>
    <mergeCell ref="G20:G22"/>
    <mergeCell ref="A2:N2"/>
    <mergeCell ref="A3:N3"/>
    <mergeCell ref="A4:N4"/>
    <mergeCell ref="A5:M5"/>
    <mergeCell ref="A6:M7"/>
    <mergeCell ref="B15:F15"/>
    <mergeCell ref="A16:G16"/>
    <mergeCell ref="A17:G17"/>
    <mergeCell ref="I21:I22"/>
    <mergeCell ref="A10:K10"/>
    <mergeCell ref="A19:K19"/>
    <mergeCell ref="A20:A22"/>
    <mergeCell ref="B20:C21"/>
    <mergeCell ref="L20:L22"/>
    <mergeCell ref="M20:M22"/>
    <mergeCell ref="H21:H22"/>
    <mergeCell ref="C1:M1"/>
    <mergeCell ref="A9:M9"/>
    <mergeCell ref="G11:G13"/>
    <mergeCell ref="F11:F13"/>
    <mergeCell ref="E11:E13"/>
    <mergeCell ref="D11:D13"/>
    <mergeCell ref="B11:C12"/>
    <mergeCell ref="L11:L13"/>
    <mergeCell ref="M11:M13"/>
    <mergeCell ref="H12:H13"/>
    <mergeCell ref="I12:I13"/>
    <mergeCell ref="K11:K13"/>
    <mergeCell ref="J11:J13"/>
    <mergeCell ref="A28:G28"/>
    <mergeCell ref="K32:K34"/>
    <mergeCell ref="L32:L34"/>
    <mergeCell ref="M32:M34"/>
    <mergeCell ref="H33:H34"/>
    <mergeCell ref="I33:I34"/>
    <mergeCell ref="A32:A34"/>
    <mergeCell ref="B32:C33"/>
    <mergeCell ref="D32:D34"/>
    <mergeCell ref="E32:E34"/>
    <mergeCell ref="F32:F34"/>
    <mergeCell ref="G32:G34"/>
    <mergeCell ref="H20:I20"/>
    <mergeCell ref="J20:J22"/>
    <mergeCell ref="K20:K22"/>
    <mergeCell ref="B26:F26"/>
    <mergeCell ref="A27:G27"/>
    <mergeCell ref="D20:D22"/>
    <mergeCell ref="E20:E22"/>
    <mergeCell ref="F20:F22"/>
    <mergeCell ref="F46:G46"/>
    <mergeCell ref="A47:C47"/>
    <mergeCell ref="D47:E47"/>
    <mergeCell ref="H32:I32"/>
    <mergeCell ref="A31:M31"/>
    <mergeCell ref="B36:F36"/>
    <mergeCell ref="A37:G37"/>
    <mergeCell ref="A38:G38"/>
    <mergeCell ref="A52:C52"/>
    <mergeCell ref="D52:E52"/>
    <mergeCell ref="F52:G52"/>
    <mergeCell ref="J32:J34"/>
    <mergeCell ref="F47:G47"/>
    <mergeCell ref="A44:C44"/>
    <mergeCell ref="D44:E44"/>
    <mergeCell ref="F44:G44"/>
    <mergeCell ref="A45:C45"/>
    <mergeCell ref="D45:E45"/>
    <mergeCell ref="F45:G45"/>
    <mergeCell ref="A43:C43"/>
    <mergeCell ref="D43:E43"/>
    <mergeCell ref="F43:G43"/>
    <mergeCell ref="A46:C46"/>
    <mergeCell ref="D46:E46"/>
    <mergeCell ref="A50:C50"/>
    <mergeCell ref="D50:E50"/>
    <mergeCell ref="F50:G50"/>
    <mergeCell ref="A51:C51"/>
    <mergeCell ref="D51:E51"/>
    <mergeCell ref="F51:G51"/>
    <mergeCell ref="A48:C48"/>
    <mergeCell ref="D48:E48"/>
    <mergeCell ref="F48:G48"/>
    <mergeCell ref="A49:C49"/>
    <mergeCell ref="D49:E49"/>
    <mergeCell ref="F49:G49"/>
  </mergeCells>
  <pageMargins left="0.23622047244094491" right="0.23622047244094491" top="0.74803149606299213" bottom="0.74803149606299213" header="0.31496062992125984" footer="0.31496062992125984"/>
  <pageSetup scale="71" orientation="landscape" r:id="rId1"/>
  <rowBreaks count="1" manualBreakCount="1">
    <brk id="2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ENERO-MARZO</vt:lpstr>
      <vt:lpstr>ENERO</vt:lpstr>
      <vt:lpstr>FEBRERO</vt:lpstr>
      <vt:lpstr>MARZO</vt:lpstr>
      <vt:lpstr>ENERO!Área_de_impresión</vt:lpstr>
      <vt:lpstr>'ENERO-MARZO'!Área_de_impresión</vt:lpstr>
      <vt:lpstr>FEBRERO!Área_de_impresión</vt:lpstr>
      <vt:lpstr>MARZO!Área_de_impresión</vt:lpstr>
      <vt:lpstr>ENERO!Títulos_a_imprimir</vt:lpstr>
      <vt:lpstr>'ENERO-MARZO'!Títulos_a_imprimir</vt:lpstr>
      <vt:lpstr>FEBRERO!Títulos_a_imprimir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2022-04-13T15:25:53Z</cp:lastPrinted>
  <dcterms:created xsi:type="dcterms:W3CDTF">2020-06-29T12:43:52Z</dcterms:created>
  <dcterms:modified xsi:type="dcterms:W3CDTF">2022-04-13T15:37:32Z</dcterms:modified>
</cp:coreProperties>
</file>