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29\Planificación y Desarrollo\1.- CARMEN 2018\PARA JULIA-TRANSPARENCIA\NOVIEMBRE\NOVIEMBRE\"/>
    </mc:Choice>
  </mc:AlternateContent>
  <xr:revisionPtr revIDLastSave="0" documentId="8_{4E245188-D80D-49C7-8339-056EBFA5659E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Programación Noviembre" sheetId="6" r:id="rId1"/>
    <sheet name="Hoja3" sheetId="3" r:id="rId2"/>
  </sheets>
  <definedNames>
    <definedName name="_xlnm.Print_Area" localSheetId="0">'Programación Noviembre'!$A$1:$L$56</definedName>
    <definedName name="_xlnm.Print_Titles" localSheetId="0">'Programación Noviembre'!$2:$6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6" l="1"/>
  <c r="G55" i="6" s="1"/>
  <c r="G52" i="6"/>
  <c r="C56" i="6"/>
  <c r="C54" i="6"/>
  <c r="C53" i="6"/>
  <c r="C55" i="6" l="1"/>
  <c r="C51" i="6" l="1"/>
  <c r="A34" i="6"/>
  <c r="A24" i="6"/>
  <c r="A13" i="6"/>
  <c r="K13" i="6" l="1"/>
  <c r="A45" i="6" l="1"/>
  <c r="K33" i="6"/>
  <c r="L24" i="6" l="1"/>
  <c r="K24" i="6"/>
  <c r="J24" i="6"/>
  <c r="I24" i="6"/>
  <c r="H24" i="6"/>
  <c r="G24" i="6"/>
  <c r="I34" i="6" l="1"/>
  <c r="H34" i="6"/>
  <c r="G34" i="6"/>
  <c r="G13" i="6"/>
  <c r="G45" i="6" l="1"/>
  <c r="K45" i="6" l="1"/>
  <c r="J45" i="6"/>
  <c r="I45" i="6"/>
  <c r="H45" i="6"/>
  <c r="J33" i="6"/>
  <c r="K34" i="6"/>
  <c r="J13" i="6"/>
  <c r="I13" i="6"/>
  <c r="H13" i="6"/>
  <c r="J34" i="6" l="1"/>
  <c r="K35" i="6"/>
  <c r="K36" i="6" s="1"/>
  <c r="K46" i="6"/>
  <c r="K47" i="6" s="1"/>
  <c r="J48" i="6" s="1"/>
  <c r="K14" i="6"/>
  <c r="K15" i="6" s="1"/>
  <c r="G37" i="6" l="1"/>
  <c r="J16" i="6"/>
  <c r="I27" i="6"/>
</calcChain>
</file>

<file path=xl/sharedStrings.xml><?xml version="1.0" encoding="utf-8"?>
<sst xmlns="http://schemas.openxmlformats.org/spreadsheetml/2006/main" count="123" uniqueCount="63">
  <si>
    <t>DIRECCIÓN EJECUTIVA</t>
  </si>
  <si>
    <t>PROGRAMACIÓN  DE ACTIVIDADES  AGROPECUARIAS Y FORESTALES</t>
  </si>
  <si>
    <t>Cant. Activi-dades</t>
  </si>
  <si>
    <t>COORDINADOR  CONIAF</t>
  </si>
  <si>
    <t>FECHA</t>
  </si>
  <si>
    <t>LUGAR</t>
  </si>
  <si>
    <t>BENEFICIARIOS</t>
  </si>
  <si>
    <t>NOMBRE DE LA ACTIVIDAD</t>
  </si>
  <si>
    <t>TECNICOS</t>
  </si>
  <si>
    <t>Legislación  ISR (10% sobre costo  facilitadores)</t>
  </si>
  <si>
    <t>DEPARTAMENTO DE  PROTECCION AL MEDIO AMBIENTE Y RECURSOS NATURALES</t>
  </si>
  <si>
    <t>DEPARTAMENTO DE PRODUCCIÓN ANIMAL</t>
  </si>
  <si>
    <t>ACTIVIDADES</t>
  </si>
  <si>
    <t xml:space="preserve">COSTO LOGÍSTICO         (RD$) </t>
  </si>
  <si>
    <t xml:space="preserve">COSTO FACILITADORES                 (RD$) </t>
  </si>
  <si>
    <t xml:space="preserve">COSTO AYUDANTE                 (RD$) </t>
  </si>
  <si>
    <t>SEMINARIOS Y CURSOS</t>
  </si>
  <si>
    <t xml:space="preserve"> FACILITADORES</t>
  </si>
  <si>
    <t>Cristino Gómez, MSc.</t>
  </si>
  <si>
    <t>SUB-TOTAL</t>
  </si>
  <si>
    <t>56,400.00</t>
  </si>
  <si>
    <t>18,720.00</t>
  </si>
  <si>
    <t>SUB-TOTAL ACTIVIDADES + (Legislación  ISR (10% sobre costo  facilitadores)</t>
  </si>
  <si>
    <t>205,920.00</t>
  </si>
  <si>
    <t>62,040.00</t>
  </si>
  <si>
    <t xml:space="preserve">TOTAL </t>
  </si>
  <si>
    <t>Bahoruco</t>
  </si>
  <si>
    <t>Barahona</t>
  </si>
  <si>
    <t>Martin Canals</t>
  </si>
  <si>
    <t>PRODUCTORES LIDERES</t>
  </si>
  <si>
    <t>Curso Formación para aplicadores y distribuidores de plaguicidas</t>
  </si>
  <si>
    <t>San Juan</t>
  </si>
  <si>
    <t>DEPARTAMENTO DE CAPACITACIÓN Y DIFUSIÓN DE TECNOLOGÍA</t>
  </si>
  <si>
    <t>VIATICOS</t>
  </si>
  <si>
    <t>C. Sanquintin, C. Columna; R. Gomez;  A. Taveras, A.Villar; C. Bueno</t>
  </si>
  <si>
    <t>Maldané Cuello y Henry Guerrero</t>
  </si>
  <si>
    <t>Curso Asociatividad</t>
  </si>
  <si>
    <t xml:space="preserve"> </t>
  </si>
  <si>
    <t>Noviembre 19 al 26</t>
  </si>
  <si>
    <t>Tony Taveras y Wiliam Báez</t>
  </si>
  <si>
    <t xml:space="preserve"> Noviembre 27 y 28</t>
  </si>
  <si>
    <t>Noviembre 29 y 30</t>
  </si>
  <si>
    <t>El Catey, Stgo Rodríguez.</t>
  </si>
  <si>
    <t>HORAS CAPACITACIÓN</t>
  </si>
  <si>
    <t xml:space="preserve">DEPARTAMENTO AGRICULTURA COMPETITIVA           </t>
  </si>
  <si>
    <t>Noviembre 2 al 10</t>
  </si>
  <si>
    <t xml:space="preserve">Puerto Plata </t>
  </si>
  <si>
    <t>DEPARTAMENTO DE PLANIFICACIÓN  Y  DESARROLLO</t>
  </si>
  <si>
    <t>Noviembre 21,22 y 23</t>
  </si>
  <si>
    <t>Victor Payano y Eymi De Jesús</t>
  </si>
  <si>
    <t>Curso Manejo Tecnológico Cultivo de Musáceas</t>
  </si>
  <si>
    <t xml:space="preserve"> José A. Nova</t>
  </si>
  <si>
    <t>C. Montero y B. Carvajal</t>
  </si>
  <si>
    <t>Costo Facilitadores</t>
  </si>
  <si>
    <t>MES: NOVIEMBRE 2018</t>
  </si>
  <si>
    <t>Curso Producción sostenible de abejas</t>
  </si>
  <si>
    <t xml:space="preserve">Cursos Programados: </t>
  </si>
  <si>
    <t>Productores líderes a beneficiar:</t>
  </si>
  <si>
    <t>Técnicos a beneficiar:</t>
  </si>
  <si>
    <t>Total beneficiarios</t>
  </si>
  <si>
    <t>Costo estimado total:</t>
  </si>
  <si>
    <t>Horas capacitación :</t>
  </si>
  <si>
    <t>Costo Logístico: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</si>
</sst>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u/>
      <sz val="14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sz val="1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3" fillId="0" borderId="7" xfId="0" applyFont="1" applyBorder="1"/>
    <xf numFmtId="0" fontId="13" fillId="0" borderId="13" xfId="0" applyFont="1" applyBorder="1"/>
    <xf numFmtId="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/>
    <xf numFmtId="0" fontId="16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/>
    <xf numFmtId="0" fontId="13" fillId="0" borderId="3" xfId="0" applyFont="1" applyBorder="1"/>
    <xf numFmtId="0" fontId="12" fillId="0" borderId="5" xfId="0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4" fontId="12" fillId="0" borderId="21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wrapText="1"/>
    </xf>
    <xf numFmtId="0" fontId="13" fillId="0" borderId="19" xfId="0" applyFont="1" applyBorder="1"/>
    <xf numFmtId="4" fontId="12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/>
    <xf numFmtId="4" fontId="12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/>
    <xf numFmtId="0" fontId="13" fillId="0" borderId="4" xfId="0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3" fillId="0" borderId="20" xfId="0" applyFont="1" applyBorder="1"/>
    <xf numFmtId="0" fontId="13" fillId="0" borderId="6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/>
    </xf>
    <xf numFmtId="14" fontId="17" fillId="0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/>
    </xf>
    <xf numFmtId="4" fontId="2" fillId="0" borderId="4" xfId="0" applyNumberFormat="1" applyFont="1" applyBorder="1" applyAlignment="1">
      <alignment horizontal="right" vertical="center" wrapText="1"/>
    </xf>
    <xf numFmtId="0" fontId="19" fillId="0" borderId="4" xfId="0" applyFont="1" applyFill="1" applyBorder="1" applyAlignment="1">
      <alignment horizontal="center" vertical="center"/>
    </xf>
    <xf numFmtId="164" fontId="17" fillId="2" borderId="4" xfId="1" applyNumberFormat="1" applyFont="1" applyFill="1" applyBorder="1" applyAlignment="1">
      <alignment horizontal="center" vertical="center" wrapText="1"/>
    </xf>
    <xf numFmtId="164" fontId="19" fillId="2" borderId="4" xfId="1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justify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43" fontId="19" fillId="0" borderId="4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3" fillId="3" borderId="6" xfId="0" applyFont="1" applyFill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/>
    <xf numFmtId="0" fontId="13" fillId="0" borderId="3" xfId="0" applyFont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9" fontId="12" fillId="0" borderId="3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9" fillId="0" borderId="0" xfId="0" applyFont="1" applyBorder="1" applyAlignment="1"/>
    <xf numFmtId="165" fontId="19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4" fontId="19" fillId="0" borderId="0" xfId="0" applyNumberFormat="1" applyFont="1" applyBorder="1" applyAlignment="1">
      <alignment horizontal="left"/>
    </xf>
    <xf numFmtId="165" fontId="1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771525</xdr:colOff>
      <xdr:row>5</xdr:row>
      <xdr:rowOff>133350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382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1"/>
  <sheetViews>
    <sheetView tabSelected="1" zoomScaleNormal="100" workbookViewId="0">
      <selection activeCell="I9" sqref="I9:I10"/>
    </sheetView>
  </sheetViews>
  <sheetFormatPr baseColWidth="10" defaultRowHeight="15" x14ac:dyDescent="0.25"/>
  <cols>
    <col min="1" max="1" width="7" customWidth="1"/>
    <col min="2" max="2" width="22.7109375" customWidth="1"/>
    <col min="3" max="3" width="24.5703125" customWidth="1"/>
    <col min="4" max="4" width="17.42578125" customWidth="1"/>
    <col min="5" max="5" width="12.85546875" customWidth="1"/>
    <col min="6" max="6" width="13.7109375" customWidth="1"/>
    <col min="7" max="7" width="9.140625" customWidth="1"/>
    <col min="8" max="8" width="13.7109375" customWidth="1"/>
    <col min="9" max="9" width="15.28515625" customWidth="1"/>
    <col min="10" max="10" width="15.5703125" bestFit="1" customWidth="1"/>
    <col min="11" max="11" width="16.140625" customWidth="1"/>
    <col min="12" max="12" width="0.28515625" customWidth="1"/>
  </cols>
  <sheetData>
    <row r="2" spans="1:12" ht="15.75" customHeight="1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2" ht="15.75" customHeight="1" x14ac:dyDescent="0.25">
      <c r="A3" s="119" t="s">
        <v>47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2" ht="18" customHeight="1" x14ac:dyDescent="0.2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18" customHeight="1" x14ac:dyDescent="0.25">
      <c r="A5" s="120" t="s">
        <v>54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2" ht="24" customHeight="1" x14ac:dyDescent="0.25">
      <c r="A6" s="1"/>
      <c r="B6" s="1"/>
      <c r="C6" s="1"/>
      <c r="D6" s="1"/>
      <c r="E6" s="1"/>
      <c r="F6" s="1"/>
      <c r="G6" s="1"/>
    </row>
    <row r="7" spans="1:12" ht="15" customHeight="1" thickBot="1" x14ac:dyDescent="0.3">
      <c r="A7" s="92" t="s">
        <v>44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5.75" customHeight="1" thickBot="1" x14ac:dyDescent="0.3">
      <c r="A8" s="74" t="s">
        <v>2</v>
      </c>
      <c r="B8" s="75" t="s">
        <v>12</v>
      </c>
      <c r="C8" s="76"/>
      <c r="D8" s="102" t="s">
        <v>3</v>
      </c>
      <c r="E8" s="102" t="s">
        <v>4</v>
      </c>
      <c r="F8" s="102" t="s">
        <v>5</v>
      </c>
      <c r="G8" s="87" t="s">
        <v>43</v>
      </c>
      <c r="H8" s="75" t="s">
        <v>6</v>
      </c>
      <c r="I8" s="76"/>
      <c r="J8" s="107" t="s">
        <v>13</v>
      </c>
      <c r="K8" s="107" t="s">
        <v>14</v>
      </c>
      <c r="L8" s="85" t="s">
        <v>33</v>
      </c>
    </row>
    <row r="9" spans="1:12" ht="15.75" customHeight="1" thickBot="1" x14ac:dyDescent="0.3">
      <c r="A9" s="79"/>
      <c r="B9" s="77"/>
      <c r="C9" s="78"/>
      <c r="D9" s="103"/>
      <c r="E9" s="103"/>
      <c r="F9" s="103"/>
      <c r="G9" s="105"/>
      <c r="H9" s="112" t="s">
        <v>8</v>
      </c>
      <c r="I9" s="102" t="s">
        <v>29</v>
      </c>
      <c r="J9" s="110"/>
      <c r="K9" s="110"/>
      <c r="L9" s="85"/>
    </row>
    <row r="10" spans="1:12" ht="22.5" customHeight="1" thickBot="1" x14ac:dyDescent="0.3">
      <c r="A10" s="79"/>
      <c r="B10" s="34" t="s">
        <v>17</v>
      </c>
      <c r="C10" s="35" t="s">
        <v>7</v>
      </c>
      <c r="D10" s="103"/>
      <c r="E10" s="103"/>
      <c r="F10" s="103"/>
      <c r="G10" s="106"/>
      <c r="H10" s="114"/>
      <c r="I10" s="104"/>
      <c r="J10" s="110"/>
      <c r="K10" s="110"/>
      <c r="L10" s="86"/>
    </row>
    <row r="11" spans="1:12" ht="35.25" customHeight="1" thickBot="1" x14ac:dyDescent="0.3">
      <c r="A11" s="52">
        <v>1</v>
      </c>
      <c r="B11" s="32" t="s">
        <v>39</v>
      </c>
      <c r="C11" s="56" t="s">
        <v>50</v>
      </c>
      <c r="D11" s="56" t="s">
        <v>35</v>
      </c>
      <c r="E11" s="59" t="s">
        <v>40</v>
      </c>
      <c r="F11" s="45" t="s">
        <v>26</v>
      </c>
      <c r="G11" s="52">
        <v>16</v>
      </c>
      <c r="H11" s="52">
        <v>5</v>
      </c>
      <c r="I11" s="52">
        <v>30</v>
      </c>
      <c r="J11" s="58">
        <v>55000</v>
      </c>
      <c r="K11" s="58">
        <v>62400</v>
      </c>
      <c r="L11" s="9"/>
    </row>
    <row r="12" spans="1:12" ht="33.75" customHeight="1" thickBot="1" x14ac:dyDescent="0.3">
      <c r="A12" s="52">
        <v>1</v>
      </c>
      <c r="B12" s="32" t="s">
        <v>39</v>
      </c>
      <c r="C12" s="56" t="s">
        <v>50</v>
      </c>
      <c r="D12" s="56" t="s">
        <v>35</v>
      </c>
      <c r="E12" s="59" t="s">
        <v>41</v>
      </c>
      <c r="F12" s="45" t="s">
        <v>27</v>
      </c>
      <c r="G12" s="52">
        <v>16</v>
      </c>
      <c r="H12" s="52">
        <v>5</v>
      </c>
      <c r="I12" s="52">
        <v>30</v>
      </c>
      <c r="J12" s="58">
        <v>55000</v>
      </c>
      <c r="K12" s="58">
        <v>62400</v>
      </c>
      <c r="L12" s="9"/>
    </row>
    <row r="13" spans="1:12" ht="15.75" customHeight="1" thickBot="1" x14ac:dyDescent="0.3">
      <c r="A13" s="60">
        <f>+A11+A12</f>
        <v>2</v>
      </c>
      <c r="B13" s="80" t="s">
        <v>19</v>
      </c>
      <c r="C13" s="80"/>
      <c r="D13" s="80"/>
      <c r="E13" s="80"/>
      <c r="F13" s="80"/>
      <c r="G13" s="44">
        <f>SUM(G11:G12)</f>
        <v>32</v>
      </c>
      <c r="H13" s="18">
        <f>SUM(H11:H12)</f>
        <v>10</v>
      </c>
      <c r="I13" s="18">
        <f>SUM(I11:I12)</f>
        <v>60</v>
      </c>
      <c r="J13" s="19">
        <f>SUM(J11:J12)</f>
        <v>110000</v>
      </c>
      <c r="K13" s="20">
        <f>SUM(K11:K12)</f>
        <v>124800</v>
      </c>
      <c r="L13" s="27"/>
    </row>
    <row r="14" spans="1:12" ht="15.75" customHeight="1" thickBot="1" x14ac:dyDescent="0.3">
      <c r="A14" s="94" t="s">
        <v>9</v>
      </c>
      <c r="B14" s="95"/>
      <c r="C14" s="95"/>
      <c r="D14" s="95"/>
      <c r="E14" s="95"/>
      <c r="F14" s="95"/>
      <c r="G14" s="96"/>
      <c r="H14" s="21"/>
      <c r="I14" s="21"/>
      <c r="J14" s="22"/>
      <c r="K14" s="23">
        <f>K13*0.1</f>
        <v>12480</v>
      </c>
      <c r="L14" s="9"/>
    </row>
    <row r="15" spans="1:12" ht="15.75" customHeight="1" thickBot="1" x14ac:dyDescent="0.3">
      <c r="A15" s="97" t="s">
        <v>22</v>
      </c>
      <c r="B15" s="80"/>
      <c r="C15" s="80"/>
      <c r="D15" s="80"/>
      <c r="E15" s="80"/>
      <c r="F15" s="80"/>
      <c r="G15" s="81"/>
      <c r="H15" s="24"/>
      <c r="I15" s="24"/>
      <c r="J15" s="25"/>
      <c r="K15" s="23">
        <f>K13+K14</f>
        <v>137280</v>
      </c>
      <c r="L15" s="9"/>
    </row>
    <row r="16" spans="1:12" ht="15.75" thickBot="1" x14ac:dyDescent="0.3">
      <c r="A16" s="97" t="s">
        <v>25</v>
      </c>
      <c r="B16" s="98"/>
      <c r="C16" s="98"/>
      <c r="D16" s="98"/>
      <c r="E16" s="98"/>
      <c r="F16" s="98"/>
      <c r="G16" s="99"/>
      <c r="H16" s="26"/>
      <c r="I16" s="26"/>
      <c r="J16" s="83">
        <f>K15+J13</f>
        <v>247280</v>
      </c>
      <c r="K16" s="95"/>
      <c r="L16" s="10"/>
    </row>
    <row r="17" spans="1:13" x14ac:dyDescent="0.25">
      <c r="A17" s="12"/>
      <c r="B17" s="13"/>
      <c r="C17" s="13"/>
      <c r="D17" s="13"/>
      <c r="E17" s="13"/>
      <c r="F17" s="13"/>
      <c r="G17" s="13"/>
      <c r="H17" s="14"/>
      <c r="I17" s="14"/>
      <c r="J17" s="11"/>
      <c r="K17" s="15"/>
      <c r="L17" s="8"/>
    </row>
    <row r="18" spans="1:13" x14ac:dyDescent="0.25">
      <c r="A18" s="70"/>
      <c r="B18" s="71"/>
      <c r="C18" s="71"/>
      <c r="D18" s="71"/>
      <c r="E18" s="71"/>
      <c r="F18" s="71"/>
      <c r="G18" s="71"/>
      <c r="H18" s="72"/>
      <c r="I18" s="72"/>
      <c r="J18" s="19"/>
      <c r="K18" s="15"/>
      <c r="L18" s="51"/>
    </row>
    <row r="19" spans="1:13" ht="19.5" customHeight="1" thickBot="1" x14ac:dyDescent="0.3">
      <c r="A19" s="122" t="s">
        <v>10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8"/>
    </row>
    <row r="20" spans="1:13" ht="15.75" customHeight="1" thickBot="1" x14ac:dyDescent="0.3">
      <c r="A20" s="74" t="s">
        <v>2</v>
      </c>
      <c r="B20" s="75" t="s">
        <v>12</v>
      </c>
      <c r="C20" s="76"/>
      <c r="D20" s="87" t="s">
        <v>3</v>
      </c>
      <c r="E20" s="87" t="s">
        <v>4</v>
      </c>
      <c r="F20" s="87" t="s">
        <v>5</v>
      </c>
      <c r="G20" s="87" t="s">
        <v>43</v>
      </c>
      <c r="H20" s="100" t="s">
        <v>6</v>
      </c>
      <c r="I20" s="101"/>
      <c r="J20" s="87" t="s">
        <v>13</v>
      </c>
      <c r="K20" s="87" t="s">
        <v>14</v>
      </c>
      <c r="L20" s="87" t="s">
        <v>15</v>
      </c>
    </row>
    <row r="21" spans="1:13" ht="15.75" customHeight="1" thickBot="1" x14ac:dyDescent="0.3">
      <c r="A21" s="79"/>
      <c r="B21" s="77" t="s">
        <v>16</v>
      </c>
      <c r="C21" s="78"/>
      <c r="D21" s="90"/>
      <c r="E21" s="90"/>
      <c r="F21" s="90"/>
      <c r="G21" s="105"/>
      <c r="H21" s="121" t="s">
        <v>8</v>
      </c>
      <c r="I21" s="102" t="s">
        <v>29</v>
      </c>
      <c r="J21" s="124"/>
      <c r="K21" s="88"/>
      <c r="L21" s="88"/>
    </row>
    <row r="22" spans="1:13" ht="15.75" thickBot="1" x14ac:dyDescent="0.3">
      <c r="A22" s="79"/>
      <c r="B22" s="36" t="s">
        <v>17</v>
      </c>
      <c r="C22" s="37" t="s">
        <v>7</v>
      </c>
      <c r="D22" s="93"/>
      <c r="E22" s="93"/>
      <c r="F22" s="93"/>
      <c r="G22" s="106"/>
      <c r="H22" s="106"/>
      <c r="I22" s="104"/>
      <c r="J22" s="125"/>
      <c r="K22" s="89"/>
      <c r="L22" s="89"/>
    </row>
    <row r="23" spans="1:13" ht="35.25" customHeight="1" thickBot="1" x14ac:dyDescent="0.3">
      <c r="A23" s="52">
        <v>1</v>
      </c>
      <c r="B23" s="52" t="s">
        <v>18</v>
      </c>
      <c r="C23" s="62" t="s">
        <v>36</v>
      </c>
      <c r="D23" s="53" t="s">
        <v>51</v>
      </c>
      <c r="E23" s="45" t="s">
        <v>48</v>
      </c>
      <c r="F23" s="45" t="s">
        <v>42</v>
      </c>
      <c r="G23" s="52">
        <v>28.5</v>
      </c>
      <c r="H23" s="53">
        <v>3</v>
      </c>
      <c r="I23" s="47">
        <v>32</v>
      </c>
      <c r="J23" s="54">
        <v>69585</v>
      </c>
      <c r="K23" s="54">
        <v>46800</v>
      </c>
      <c r="L23" s="54">
        <v>14100</v>
      </c>
    </row>
    <row r="24" spans="1:13" ht="15.75" customHeight="1" thickBot="1" x14ac:dyDescent="0.3">
      <c r="A24" s="55">
        <f>+A23</f>
        <v>1</v>
      </c>
      <c r="B24" s="117" t="s">
        <v>19</v>
      </c>
      <c r="C24" s="117"/>
      <c r="D24" s="117"/>
      <c r="E24" s="118"/>
      <c r="F24" s="18" t="s">
        <v>37</v>
      </c>
      <c r="G24" s="18">
        <f>SUM(G23:G23)</f>
        <v>28.5</v>
      </c>
      <c r="H24" s="18">
        <f>SUM(H23:H23)</f>
        <v>3</v>
      </c>
      <c r="I24" s="18">
        <f>SUM(I23:I23)</f>
        <v>32</v>
      </c>
      <c r="J24" s="19">
        <f>SUM(J23:J23)</f>
        <v>69585</v>
      </c>
      <c r="K24" s="28">
        <f>SUM(K23:K23)</f>
        <v>46800</v>
      </c>
      <c r="L24" s="28">
        <f>SUM(L23:L23)</f>
        <v>14100</v>
      </c>
    </row>
    <row r="25" spans="1:13" ht="15.75" thickBot="1" x14ac:dyDescent="0.3">
      <c r="A25" s="94" t="s">
        <v>9</v>
      </c>
      <c r="B25" s="95"/>
      <c r="C25" s="95"/>
      <c r="D25" s="95"/>
      <c r="E25" s="95"/>
      <c r="F25" s="96"/>
      <c r="G25" s="21"/>
      <c r="H25" s="21"/>
      <c r="I25" s="46"/>
      <c r="J25" s="29"/>
      <c r="K25" s="30" t="s">
        <v>21</v>
      </c>
      <c r="L25" s="30">
        <v>5640</v>
      </c>
    </row>
    <row r="26" spans="1:13" ht="15" customHeight="1" thickBot="1" x14ac:dyDescent="0.3">
      <c r="A26" s="97" t="s">
        <v>22</v>
      </c>
      <c r="B26" s="80"/>
      <c r="C26" s="80"/>
      <c r="D26" s="80"/>
      <c r="E26" s="80"/>
      <c r="F26" s="81"/>
      <c r="G26" s="24"/>
      <c r="H26" s="24"/>
      <c r="I26" s="25"/>
      <c r="J26" s="29"/>
      <c r="K26" s="30" t="s">
        <v>23</v>
      </c>
      <c r="L26" s="30" t="s">
        <v>24</v>
      </c>
    </row>
    <row r="27" spans="1:13" ht="15.75" thickBot="1" x14ac:dyDescent="0.3">
      <c r="A27" s="97" t="s">
        <v>25</v>
      </c>
      <c r="B27" s="98"/>
      <c r="C27" s="98"/>
      <c r="D27" s="98"/>
      <c r="E27" s="98"/>
      <c r="F27" s="99"/>
      <c r="G27" s="26"/>
      <c r="H27" s="26"/>
      <c r="I27" s="82">
        <f>L26+J24+K26</f>
        <v>337545</v>
      </c>
      <c r="J27" s="83"/>
      <c r="K27" s="96"/>
      <c r="L27" s="17"/>
    </row>
    <row r="28" spans="1:13" ht="14.25" customHeight="1" x14ac:dyDescent="0.25">
      <c r="A28" s="3"/>
      <c r="B28" s="4"/>
      <c r="C28" s="4"/>
      <c r="D28" s="4"/>
      <c r="E28" s="4"/>
      <c r="F28" s="4"/>
      <c r="G28" s="5"/>
      <c r="H28" s="5"/>
      <c r="I28" s="2"/>
      <c r="J28" s="2"/>
      <c r="K28" s="6"/>
      <c r="L28" s="8"/>
    </row>
    <row r="29" spans="1:13" ht="21" customHeight="1" thickBot="1" x14ac:dyDescent="0.3">
      <c r="A29" s="91" t="s">
        <v>11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3" ht="15.75" customHeight="1" thickBot="1" x14ac:dyDescent="0.3">
      <c r="A30" s="87" t="s">
        <v>2</v>
      </c>
      <c r="B30" s="75" t="s">
        <v>12</v>
      </c>
      <c r="C30" s="76"/>
      <c r="D30" s="87" t="s">
        <v>3</v>
      </c>
      <c r="E30" s="87" t="s">
        <v>4</v>
      </c>
      <c r="F30" s="87" t="s">
        <v>5</v>
      </c>
      <c r="G30" s="87" t="s">
        <v>43</v>
      </c>
      <c r="H30" s="100" t="s">
        <v>6</v>
      </c>
      <c r="I30" s="101"/>
      <c r="J30" s="87" t="s">
        <v>13</v>
      </c>
      <c r="K30" s="87" t="s">
        <v>14</v>
      </c>
      <c r="L30" s="87" t="s">
        <v>15</v>
      </c>
      <c r="M30" s="7"/>
    </row>
    <row r="31" spans="1:13" ht="15.75" customHeight="1" thickBot="1" x14ac:dyDescent="0.3">
      <c r="A31" s="90"/>
      <c r="B31" s="77" t="s">
        <v>16</v>
      </c>
      <c r="C31" s="78"/>
      <c r="D31" s="90"/>
      <c r="E31" s="90"/>
      <c r="F31" s="90"/>
      <c r="G31" s="105"/>
      <c r="H31" s="87" t="s">
        <v>8</v>
      </c>
      <c r="I31" s="102" t="s">
        <v>29</v>
      </c>
      <c r="J31" s="90"/>
      <c r="K31" s="90"/>
      <c r="L31" s="90"/>
      <c r="M31" s="7"/>
    </row>
    <row r="32" spans="1:13" ht="23.25" customHeight="1" thickBot="1" x14ac:dyDescent="0.3">
      <c r="A32" s="90"/>
      <c r="B32" s="38" t="s">
        <v>17</v>
      </c>
      <c r="C32" s="39" t="s">
        <v>7</v>
      </c>
      <c r="D32" s="90"/>
      <c r="E32" s="90"/>
      <c r="F32" s="90"/>
      <c r="G32" s="105"/>
      <c r="H32" s="90"/>
      <c r="I32" s="104"/>
      <c r="J32" s="90"/>
      <c r="K32" s="90"/>
      <c r="L32" s="93"/>
      <c r="M32" s="7"/>
    </row>
    <row r="33" spans="1:13" ht="29.25" thickBot="1" x14ac:dyDescent="0.3">
      <c r="A33" s="32">
        <v>1</v>
      </c>
      <c r="B33" s="65" t="s">
        <v>28</v>
      </c>
      <c r="C33" s="56" t="s">
        <v>55</v>
      </c>
      <c r="D33" s="45" t="s">
        <v>52</v>
      </c>
      <c r="E33" s="45" t="s">
        <v>45</v>
      </c>
      <c r="F33" s="45" t="s">
        <v>46</v>
      </c>
      <c r="G33" s="52">
        <v>32</v>
      </c>
      <c r="H33" s="52">
        <v>10</v>
      </c>
      <c r="I33" s="52">
        <v>20</v>
      </c>
      <c r="J33" s="63">
        <f>30*450*8</f>
        <v>108000</v>
      </c>
      <c r="K33" s="64">
        <f>135200/2</f>
        <v>67600</v>
      </c>
      <c r="L33" s="9"/>
      <c r="M33" s="7"/>
    </row>
    <row r="34" spans="1:13" ht="20.25" customHeight="1" thickBot="1" x14ac:dyDescent="0.3">
      <c r="A34" s="55">
        <f>+A33</f>
        <v>1</v>
      </c>
      <c r="B34" s="80" t="s">
        <v>19</v>
      </c>
      <c r="C34" s="80"/>
      <c r="D34" s="80"/>
      <c r="E34" s="81"/>
      <c r="F34" s="48" t="s">
        <v>37</v>
      </c>
      <c r="G34" s="49">
        <f>SUM(G33:G33)</f>
        <v>32</v>
      </c>
      <c r="H34" s="49">
        <f>SUM(H33:H33)</f>
        <v>10</v>
      </c>
      <c r="I34" s="49">
        <f>SUM(I33:I33)</f>
        <v>20</v>
      </c>
      <c r="J34" s="50">
        <f>SUM(J33:J33)</f>
        <v>108000</v>
      </c>
      <c r="K34" s="61">
        <f>SUM(K33:K33)</f>
        <v>67600</v>
      </c>
      <c r="L34" s="50" t="s">
        <v>20</v>
      </c>
      <c r="M34" s="7"/>
    </row>
    <row r="35" spans="1:13" ht="15.75" customHeight="1" thickBot="1" x14ac:dyDescent="0.3">
      <c r="A35" s="94" t="s">
        <v>9</v>
      </c>
      <c r="B35" s="115"/>
      <c r="C35" s="115"/>
      <c r="D35" s="115"/>
      <c r="E35" s="116"/>
      <c r="F35" s="32"/>
      <c r="G35" s="21"/>
      <c r="H35" s="21"/>
      <c r="I35" s="30"/>
      <c r="J35" s="29"/>
      <c r="K35" s="61">
        <f>+K34*0.1</f>
        <v>6760</v>
      </c>
      <c r="L35" s="30">
        <v>5640</v>
      </c>
      <c r="M35" s="7"/>
    </row>
    <row r="36" spans="1:13" ht="15.75" customHeight="1" thickBot="1" x14ac:dyDescent="0.3">
      <c r="A36" s="97" t="s">
        <v>22</v>
      </c>
      <c r="B36" s="80"/>
      <c r="C36" s="80"/>
      <c r="D36" s="80"/>
      <c r="E36" s="80"/>
      <c r="F36" s="81"/>
      <c r="G36" s="24"/>
      <c r="H36" s="24"/>
      <c r="I36" s="33"/>
      <c r="J36" s="29"/>
      <c r="K36" s="61">
        <f>+K34+K35</f>
        <v>74360</v>
      </c>
      <c r="L36" s="30" t="s">
        <v>24</v>
      </c>
      <c r="M36" s="7"/>
    </row>
    <row r="37" spans="1:13" ht="15.75" thickBot="1" x14ac:dyDescent="0.3">
      <c r="A37" s="97" t="s">
        <v>25</v>
      </c>
      <c r="B37" s="80"/>
      <c r="C37" s="80"/>
      <c r="D37" s="80"/>
      <c r="E37" s="80"/>
      <c r="F37" s="81"/>
      <c r="G37" s="82">
        <f>L36+J34+K36</f>
        <v>244400</v>
      </c>
      <c r="H37" s="83"/>
      <c r="I37" s="83"/>
      <c r="J37" s="83"/>
      <c r="K37" s="83"/>
      <c r="L37" s="84"/>
      <c r="M37" s="7"/>
    </row>
    <row r="38" spans="1:13" x14ac:dyDescent="0.25">
      <c r="A38" s="3"/>
      <c r="B38" s="4"/>
      <c r="C38" s="4"/>
      <c r="D38" s="4"/>
      <c r="E38" s="4"/>
      <c r="F38" s="4"/>
      <c r="G38" s="5"/>
      <c r="H38" s="5"/>
      <c r="I38" s="2"/>
      <c r="J38" s="2"/>
      <c r="K38" s="6"/>
      <c r="L38" s="8"/>
    </row>
    <row r="39" spans="1:13" x14ac:dyDescent="0.25">
      <c r="A39" s="3"/>
      <c r="B39" s="4"/>
      <c r="C39" s="4"/>
      <c r="D39" s="4"/>
      <c r="E39" s="4"/>
      <c r="F39" s="4"/>
      <c r="G39" s="5"/>
      <c r="H39" s="5"/>
      <c r="I39" s="2"/>
      <c r="J39" s="2"/>
      <c r="K39" s="6"/>
      <c r="L39" s="8"/>
    </row>
    <row r="40" spans="1:13" ht="15.75" customHeight="1" thickBot="1" x14ac:dyDescent="0.3">
      <c r="A40" s="92" t="s">
        <v>32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</row>
    <row r="41" spans="1:13" ht="15.75" customHeight="1" thickBot="1" x14ac:dyDescent="0.3">
      <c r="A41" s="74" t="s">
        <v>2</v>
      </c>
      <c r="B41" s="75" t="s">
        <v>12</v>
      </c>
      <c r="C41" s="76"/>
      <c r="D41" s="102" t="s">
        <v>3</v>
      </c>
      <c r="E41" s="102" t="s">
        <v>4</v>
      </c>
      <c r="F41" s="102" t="s">
        <v>5</v>
      </c>
      <c r="G41" s="87" t="s">
        <v>43</v>
      </c>
      <c r="H41" s="75" t="s">
        <v>6</v>
      </c>
      <c r="I41" s="76"/>
      <c r="J41" s="107" t="s">
        <v>13</v>
      </c>
      <c r="K41" s="107" t="s">
        <v>14</v>
      </c>
      <c r="L41" s="87" t="s">
        <v>15</v>
      </c>
    </row>
    <row r="42" spans="1:13" ht="15.75" customHeight="1" thickBot="1" x14ac:dyDescent="0.3">
      <c r="A42" s="79"/>
      <c r="B42" s="77" t="s">
        <v>16</v>
      </c>
      <c r="C42" s="78"/>
      <c r="D42" s="103"/>
      <c r="E42" s="103"/>
      <c r="F42" s="103"/>
      <c r="G42" s="105"/>
      <c r="H42" s="112" t="s">
        <v>8</v>
      </c>
      <c r="I42" s="102" t="s">
        <v>29</v>
      </c>
      <c r="J42" s="108"/>
      <c r="K42" s="110"/>
      <c r="L42" s="90"/>
    </row>
    <row r="43" spans="1:13" ht="26.25" customHeight="1" thickBot="1" x14ac:dyDescent="0.3">
      <c r="A43" s="79"/>
      <c r="B43" s="40" t="s">
        <v>17</v>
      </c>
      <c r="C43" s="41" t="s">
        <v>7</v>
      </c>
      <c r="D43" s="104"/>
      <c r="E43" s="104"/>
      <c r="F43" s="104"/>
      <c r="G43" s="106"/>
      <c r="H43" s="113"/>
      <c r="I43" s="104"/>
      <c r="J43" s="109"/>
      <c r="K43" s="111"/>
      <c r="L43" s="90"/>
    </row>
    <row r="44" spans="1:13" ht="58.5" thickBot="1" x14ac:dyDescent="0.3">
      <c r="A44" s="52">
        <v>1</v>
      </c>
      <c r="B44" s="66" t="s">
        <v>34</v>
      </c>
      <c r="C44" s="67" t="s">
        <v>30</v>
      </c>
      <c r="D44" s="45" t="s">
        <v>49</v>
      </c>
      <c r="E44" s="57" t="s">
        <v>38</v>
      </c>
      <c r="F44" s="57" t="s">
        <v>31</v>
      </c>
      <c r="G44" s="68">
        <v>60</v>
      </c>
      <c r="H44" s="68">
        <v>30</v>
      </c>
      <c r="I44" s="68">
        <v>0</v>
      </c>
      <c r="J44" s="69">
        <v>210000</v>
      </c>
      <c r="K44" s="69">
        <v>75000</v>
      </c>
      <c r="L44" s="9"/>
    </row>
    <row r="45" spans="1:13" ht="16.5" customHeight="1" thickBot="1" x14ac:dyDescent="0.3">
      <c r="A45" s="55">
        <f>SUM(A44:A44)</f>
        <v>1</v>
      </c>
      <c r="B45" s="80" t="s">
        <v>19</v>
      </c>
      <c r="C45" s="80"/>
      <c r="D45" s="80"/>
      <c r="E45" s="80"/>
      <c r="F45" s="81"/>
      <c r="G45" s="18">
        <f>SUM(G44:G44)</f>
        <v>60</v>
      </c>
      <c r="H45" s="18">
        <f>SUM(H44:H44)</f>
        <v>30</v>
      </c>
      <c r="I45" s="18">
        <f>SUM(I44:I44)</f>
        <v>0</v>
      </c>
      <c r="J45" s="19">
        <f>SUM(J44:J44)</f>
        <v>210000</v>
      </c>
      <c r="K45" s="20">
        <f>SUM(K44:K44)</f>
        <v>75000</v>
      </c>
      <c r="L45" s="42"/>
    </row>
    <row r="46" spans="1:13" ht="16.5" customHeight="1" thickBot="1" x14ac:dyDescent="0.3">
      <c r="A46" s="94" t="s">
        <v>9</v>
      </c>
      <c r="B46" s="95"/>
      <c r="C46" s="95"/>
      <c r="D46" s="95"/>
      <c r="E46" s="95"/>
      <c r="F46" s="95"/>
      <c r="G46" s="96"/>
      <c r="H46" s="21"/>
      <c r="I46" s="21"/>
      <c r="J46" s="22"/>
      <c r="K46" s="23">
        <f>K45*0.1</f>
        <v>7500</v>
      </c>
      <c r="L46" s="29"/>
    </row>
    <row r="47" spans="1:13" ht="16.5" customHeight="1" thickBot="1" x14ac:dyDescent="0.3">
      <c r="A47" s="97" t="s">
        <v>22</v>
      </c>
      <c r="B47" s="80"/>
      <c r="C47" s="80"/>
      <c r="D47" s="80"/>
      <c r="E47" s="80"/>
      <c r="F47" s="80"/>
      <c r="G47" s="81"/>
      <c r="H47" s="43"/>
      <c r="I47" s="43"/>
      <c r="J47" s="19"/>
      <c r="K47" s="20">
        <f>K45+K46</f>
        <v>82500</v>
      </c>
      <c r="L47" s="31"/>
    </row>
    <row r="48" spans="1:13" ht="16.5" customHeight="1" thickBot="1" x14ac:dyDescent="0.3">
      <c r="A48" s="97" t="s">
        <v>25</v>
      </c>
      <c r="B48" s="98"/>
      <c r="C48" s="98"/>
      <c r="D48" s="98"/>
      <c r="E48" s="98"/>
      <c r="F48" s="98"/>
      <c r="G48" s="99"/>
      <c r="H48" s="26"/>
      <c r="I48" s="26"/>
      <c r="J48" s="82">
        <f>K47+J45</f>
        <v>292500</v>
      </c>
      <c r="K48" s="95"/>
      <c r="L48" s="29"/>
    </row>
    <row r="49" spans="1:13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3" x14ac:dyDescent="0.25">
      <c r="A50" s="70"/>
      <c r="B50" s="71"/>
      <c r="C50" s="71"/>
      <c r="D50" s="71"/>
      <c r="E50" s="71"/>
      <c r="F50" s="71"/>
      <c r="G50" s="72"/>
      <c r="H50" s="72"/>
      <c r="I50" s="19"/>
      <c r="J50" s="19"/>
      <c r="K50" s="15"/>
      <c r="L50" s="8"/>
      <c r="M50" s="8"/>
    </row>
    <row r="51" spans="1:13" x14ac:dyDescent="0.25">
      <c r="A51" s="16" t="s">
        <v>56</v>
      </c>
      <c r="B51" s="8"/>
      <c r="C51" s="127">
        <f>+A45+A34+A24+A13</f>
        <v>5</v>
      </c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x14ac:dyDescent="0.25">
      <c r="A52" s="128"/>
      <c r="C52" s="126"/>
      <c r="D52" s="128"/>
      <c r="E52" s="133" t="s">
        <v>62</v>
      </c>
      <c r="F52" s="133"/>
      <c r="G52" s="129">
        <f>+J13+J24+J34+J45</f>
        <v>497585</v>
      </c>
      <c r="H52" s="129"/>
      <c r="I52" s="8"/>
      <c r="J52" s="8"/>
      <c r="K52" s="8"/>
      <c r="L52" s="8"/>
      <c r="M52" s="8"/>
    </row>
    <row r="53" spans="1:13" ht="26.25" customHeight="1" x14ac:dyDescent="0.25">
      <c r="A53" s="136" t="s">
        <v>57</v>
      </c>
      <c r="B53" s="136"/>
      <c r="C53" s="137">
        <f>+I13+I24+I34+I45</f>
        <v>112</v>
      </c>
      <c r="D53" s="128"/>
      <c r="E53" s="133" t="s">
        <v>53</v>
      </c>
      <c r="F53" s="133"/>
      <c r="G53" s="131">
        <f>+K15+K26+K36+K47</f>
        <v>500060</v>
      </c>
      <c r="H53" s="131"/>
      <c r="I53" s="8"/>
      <c r="J53" s="8"/>
      <c r="K53" s="8"/>
      <c r="L53" s="8"/>
      <c r="M53" s="8"/>
    </row>
    <row r="54" spans="1:13" x14ac:dyDescent="0.25">
      <c r="A54" s="134" t="s">
        <v>58</v>
      </c>
      <c r="B54" s="8"/>
      <c r="C54" s="130">
        <f>+H13+H24+H34+H45</f>
        <v>53</v>
      </c>
      <c r="D54" s="128"/>
      <c r="E54" s="134"/>
      <c r="F54" s="134"/>
      <c r="G54" s="128"/>
      <c r="I54" s="8"/>
      <c r="J54" s="8"/>
      <c r="K54" s="8"/>
      <c r="L54" s="8"/>
      <c r="M54" s="8"/>
    </row>
    <row r="55" spans="1:13" x14ac:dyDescent="0.25">
      <c r="A55" s="135" t="s">
        <v>59</v>
      </c>
      <c r="B55" s="8"/>
      <c r="C55" s="127">
        <f>+C53+C54</f>
        <v>165</v>
      </c>
      <c r="D55" s="8"/>
      <c r="E55" s="133" t="s">
        <v>60</v>
      </c>
      <c r="F55" s="133"/>
      <c r="G55" s="132">
        <f>+G53+G52</f>
        <v>997645</v>
      </c>
      <c r="H55" s="132"/>
      <c r="I55" s="8"/>
      <c r="J55" s="8"/>
      <c r="K55" s="8"/>
      <c r="L55" s="8"/>
      <c r="M55" s="8"/>
    </row>
    <row r="56" spans="1:13" x14ac:dyDescent="0.25">
      <c r="A56" s="135" t="s">
        <v>61</v>
      </c>
      <c r="B56" s="8"/>
      <c r="C56" s="126">
        <f>+G13+G24+G34+G45</f>
        <v>152.5</v>
      </c>
      <c r="D56" s="8"/>
      <c r="E56" s="8"/>
      <c r="F56" s="8"/>
      <c r="G56" s="8"/>
      <c r="I56" s="8"/>
      <c r="J56" s="8"/>
      <c r="K56" s="8"/>
      <c r="L56" s="8"/>
      <c r="M56" s="8"/>
    </row>
    <row r="57" spans="1:13" x14ac:dyDescent="0.25">
      <c r="A57" s="8"/>
      <c r="B57" s="8"/>
      <c r="C57" s="126"/>
      <c r="D57" s="8"/>
      <c r="E57" s="8"/>
      <c r="F57" s="8"/>
      <c r="G57" s="8"/>
      <c r="I57" s="8"/>
      <c r="J57" s="8"/>
      <c r="K57" s="8"/>
      <c r="L57" s="8"/>
      <c r="M57" s="8"/>
    </row>
    <row r="58" spans="1:13" x14ac:dyDescent="0.25">
      <c r="A58" s="8"/>
      <c r="B58" s="8"/>
      <c r="C58" s="126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x14ac:dyDescent="0.25">
      <c r="A59" s="8"/>
      <c r="B59" s="8"/>
      <c r="C59" s="126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x14ac:dyDescent="0.25">
      <c r="A60" s="8"/>
      <c r="B60" s="8"/>
      <c r="C60" s="126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x14ac:dyDescent="0.25">
      <c r="A61" s="8"/>
      <c r="B61" s="8"/>
      <c r="C61" s="126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x14ac:dyDescent="0.25">
      <c r="A62" s="8"/>
      <c r="B62" s="8"/>
      <c r="C62" s="126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x14ac:dyDescent="0.25">
      <c r="A63" s="8"/>
      <c r="B63" s="8"/>
      <c r="C63" s="126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</sheetData>
  <mergeCells count="83">
    <mergeCell ref="E52:F52"/>
    <mergeCell ref="G52:H52"/>
    <mergeCell ref="E53:F53"/>
    <mergeCell ref="G53:H53"/>
    <mergeCell ref="E55:F55"/>
    <mergeCell ref="G55:H55"/>
    <mergeCell ref="A53:B53"/>
    <mergeCell ref="B13:F13"/>
    <mergeCell ref="B8:C9"/>
    <mergeCell ref="B20:C21"/>
    <mergeCell ref="B30:C31"/>
    <mergeCell ref="A2:J2"/>
    <mergeCell ref="A3:J3"/>
    <mergeCell ref="A4:J4"/>
    <mergeCell ref="A5:J5"/>
    <mergeCell ref="H21:H22"/>
    <mergeCell ref="D20:D22"/>
    <mergeCell ref="E20:E22"/>
    <mergeCell ref="F20:F22"/>
    <mergeCell ref="A19:K19"/>
    <mergeCell ref="A20:A22"/>
    <mergeCell ref="G20:G22"/>
    <mergeCell ref="J20:J22"/>
    <mergeCell ref="K20:K22"/>
    <mergeCell ref="J16:K16"/>
    <mergeCell ref="A46:G46"/>
    <mergeCell ref="A47:G47"/>
    <mergeCell ref="A48:G48"/>
    <mergeCell ref="J48:K48"/>
    <mergeCell ref="I21:I22"/>
    <mergeCell ref="A30:A32"/>
    <mergeCell ref="D30:D32"/>
    <mergeCell ref="E30:E32"/>
    <mergeCell ref="F30:F32"/>
    <mergeCell ref="G30:G32"/>
    <mergeCell ref="H30:I30"/>
    <mergeCell ref="D41:D43"/>
    <mergeCell ref="B45:F45"/>
    <mergeCell ref="I27:K27"/>
    <mergeCell ref="I42:I43"/>
    <mergeCell ref="A35:E35"/>
    <mergeCell ref="A36:F36"/>
    <mergeCell ref="A37:F37"/>
    <mergeCell ref="A7:L7"/>
    <mergeCell ref="L30:L32"/>
    <mergeCell ref="H31:H32"/>
    <mergeCell ref="I31:I32"/>
    <mergeCell ref="H20:I20"/>
    <mergeCell ref="A15:G15"/>
    <mergeCell ref="A16:G16"/>
    <mergeCell ref="G8:G10"/>
    <mergeCell ref="J30:J32"/>
    <mergeCell ref="K30:K32"/>
    <mergeCell ref="H8:I8"/>
    <mergeCell ref="J8:J10"/>
    <mergeCell ref="K8:K10"/>
    <mergeCell ref="H9:H10"/>
    <mergeCell ref="I9:I10"/>
    <mergeCell ref="A14:G14"/>
    <mergeCell ref="A25:F25"/>
    <mergeCell ref="A26:F26"/>
    <mergeCell ref="B41:C42"/>
    <mergeCell ref="A8:A10"/>
    <mergeCell ref="A41:A43"/>
    <mergeCell ref="B34:E34"/>
    <mergeCell ref="G37:L37"/>
    <mergeCell ref="L8:L10"/>
    <mergeCell ref="L20:L22"/>
    <mergeCell ref="L41:L43"/>
    <mergeCell ref="A29:L29"/>
    <mergeCell ref="A40:L40"/>
    <mergeCell ref="E41:E43"/>
    <mergeCell ref="F41:F43"/>
    <mergeCell ref="G41:G43"/>
    <mergeCell ref="H41:I41"/>
    <mergeCell ref="J41:J43"/>
    <mergeCell ref="K41:K43"/>
    <mergeCell ref="H42:H43"/>
    <mergeCell ref="A27:F27"/>
    <mergeCell ref="D8:D10"/>
    <mergeCell ref="E8:E10"/>
    <mergeCell ref="F8:F10"/>
    <mergeCell ref="B24:E24"/>
  </mergeCells>
  <pageMargins left="0.25" right="0.25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Programación Noviembre</vt:lpstr>
      <vt:lpstr>Hoja3</vt:lpstr>
      <vt:lpstr>'Programación Noviembre'!Área_de_impresión</vt:lpstr>
      <vt:lpstr>'Programación Noviembre'!Títulos_a_imprimir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2018-12-04T16:31:40Z</cp:lastPrinted>
  <dcterms:created xsi:type="dcterms:W3CDTF">2015-11-30T18:04:44Z</dcterms:created>
  <dcterms:modified xsi:type="dcterms:W3CDTF">2018-12-04T16:37:39Z</dcterms:modified>
</cp:coreProperties>
</file>