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229\Planificación y Desarrollo\1. 2019 CARMEN\PROGRAMACION 2019\PROGRAMACION TRIMESTRAL\"/>
    </mc:Choice>
  </mc:AlternateContent>
  <xr:revisionPtr revIDLastSave="0" documentId="13_ncr:1_{EE2AF451-4E09-48F5-A71F-72E08C95CCA0}" xr6:coauthVersionLast="43" xr6:coauthVersionMax="43" xr10:uidLastSave="{00000000-0000-0000-0000-000000000000}"/>
  <bookViews>
    <workbookView xWindow="-120" yWindow="-120" windowWidth="20730" windowHeight="11160" xr2:uid="{D6293F69-8168-42BF-8F9E-B955C25493F7}"/>
  </bookViews>
  <sheets>
    <sheet name="TRIMESTRE ABRIL-JUNIO" sheetId="1" r:id="rId1"/>
    <sheet name="Prog. Abril" sheetId="2" r:id="rId2"/>
    <sheet name="Prog. Mayo" sheetId="3" r:id="rId3"/>
    <sheet name="Prog. Junio" sheetId="4" r:id="rId4"/>
  </sheets>
  <definedNames>
    <definedName name="_xlnm.Print_Area" localSheetId="0">'TRIMESTRE ABRIL-JUNIO'!$A$1:$N$104</definedName>
    <definedName name="_xlnm.Print_Titles" localSheetId="1">'Prog. Abril'!$1:$7</definedName>
    <definedName name="_xlnm.Print_Titles" localSheetId="3">'Prog. Junio'!$1:$7</definedName>
    <definedName name="_xlnm.Print_Titles" localSheetId="2">'Prog. Mayo'!$1:$7</definedName>
    <definedName name="_xlnm.Print_Titles" localSheetId="0">'TRIMESTRE ABRIL-JUNIO'!$23:$29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6" i="3" l="1"/>
  <c r="D68" i="3" l="1"/>
  <c r="D58" i="2"/>
  <c r="D57" i="2"/>
  <c r="D56" i="2"/>
  <c r="D55" i="2"/>
  <c r="D54" i="2"/>
  <c r="D53" i="4"/>
  <c r="D67" i="3"/>
  <c r="D66" i="3"/>
  <c r="D65" i="3"/>
  <c r="D64" i="3"/>
  <c r="N59" i="3"/>
  <c r="L59" i="3"/>
  <c r="K59" i="3"/>
  <c r="L58" i="3"/>
  <c r="K58" i="3"/>
  <c r="N57" i="3"/>
  <c r="M57" i="3"/>
  <c r="M59" i="3" s="1"/>
  <c r="L57" i="3"/>
  <c r="K57" i="3"/>
  <c r="N58" i="3" s="1"/>
  <c r="J57" i="3"/>
  <c r="G57" i="3"/>
  <c r="A57" i="3"/>
  <c r="D56" i="4"/>
  <c r="D55" i="4"/>
  <c r="D54" i="4"/>
  <c r="L48" i="4"/>
  <c r="L47" i="4"/>
  <c r="L46" i="4"/>
  <c r="N43" i="4"/>
  <c r="N44" i="4"/>
  <c r="N45" i="4"/>
  <c r="N42" i="4"/>
  <c r="L43" i="4"/>
  <c r="L44" i="4"/>
  <c r="L45" i="4"/>
  <c r="L42" i="4"/>
  <c r="K46" i="4"/>
  <c r="J46" i="4"/>
  <c r="I46" i="4"/>
  <c r="H57" i="3"/>
  <c r="I57" i="3"/>
  <c r="N56" i="3"/>
  <c r="N55" i="3"/>
  <c r="L54" i="3"/>
  <c r="N54" i="3" s="1"/>
  <c r="L53" i="3"/>
  <c r="N53" i="3" s="1"/>
  <c r="M93" i="1"/>
  <c r="M95" i="1" s="1"/>
  <c r="K93" i="1"/>
  <c r="L94" i="1" s="1"/>
  <c r="N94" i="1" s="1"/>
  <c r="J93" i="1"/>
  <c r="I93" i="1"/>
  <c r="H93" i="1"/>
  <c r="G93" i="1"/>
  <c r="A93" i="1"/>
  <c r="N92" i="1"/>
  <c r="N91" i="1"/>
  <c r="N90" i="1"/>
  <c r="N89" i="1"/>
  <c r="N88" i="1"/>
  <c r="N87" i="1"/>
  <c r="L86" i="1"/>
  <c r="N86" i="1" s="1"/>
  <c r="L85" i="1"/>
  <c r="N85" i="1" s="1"/>
  <c r="A46" i="4"/>
  <c r="M48" i="4"/>
  <c r="N47" i="4"/>
  <c r="H46" i="4"/>
  <c r="G46" i="4"/>
  <c r="N46" i="4" l="1"/>
  <c r="N48" i="4" s="1"/>
  <c r="D57" i="4" s="1"/>
  <c r="N93" i="1"/>
  <c r="N95" i="1" s="1"/>
  <c r="K94" i="1"/>
  <c r="K95" i="1" s="1"/>
  <c r="L93" i="1"/>
  <c r="L95" i="1" s="1"/>
  <c r="K47" i="4"/>
  <c r="K48" i="4" s="1"/>
  <c r="M36" i="4"/>
  <c r="K34" i="4"/>
  <c r="L35" i="4" s="1"/>
  <c r="N35" i="4" s="1"/>
  <c r="J34" i="4"/>
  <c r="I34" i="4"/>
  <c r="H34" i="4"/>
  <c r="G34" i="4"/>
  <c r="A34" i="4"/>
  <c r="L33" i="4"/>
  <c r="N33" i="4" s="1"/>
  <c r="M27" i="4"/>
  <c r="K25" i="4"/>
  <c r="L26" i="4" s="1"/>
  <c r="N26" i="4" s="1"/>
  <c r="J25" i="4"/>
  <c r="I25" i="4"/>
  <c r="H25" i="4"/>
  <c r="G25" i="4"/>
  <c r="A25" i="4"/>
  <c r="L24" i="4"/>
  <c r="N24" i="4" s="1"/>
  <c r="M16" i="4"/>
  <c r="M18" i="4" s="1"/>
  <c r="K16" i="4"/>
  <c r="L17" i="4" s="1"/>
  <c r="N17" i="4" s="1"/>
  <c r="J16" i="4"/>
  <c r="I16" i="4"/>
  <c r="H16" i="4"/>
  <c r="G16" i="4"/>
  <c r="A16" i="4"/>
  <c r="L15" i="4"/>
  <c r="N15" i="4" s="1"/>
  <c r="L44" i="3"/>
  <c r="N44" i="3" s="1"/>
  <c r="L43" i="3"/>
  <c r="N43" i="3" s="1"/>
  <c r="M47" i="3"/>
  <c r="K45" i="3"/>
  <c r="L46" i="3" s="1"/>
  <c r="N46" i="3" s="1"/>
  <c r="J45" i="3"/>
  <c r="I45" i="3"/>
  <c r="H45" i="3"/>
  <c r="G45" i="3"/>
  <c r="A45" i="3"/>
  <c r="M35" i="3"/>
  <c r="M37" i="3" s="1"/>
  <c r="K35" i="3"/>
  <c r="L36" i="3" s="1"/>
  <c r="N36" i="3" s="1"/>
  <c r="J35" i="3"/>
  <c r="I35" i="3"/>
  <c r="H35" i="3"/>
  <c r="G35" i="3"/>
  <c r="A35" i="3"/>
  <c r="L34" i="3"/>
  <c r="N34" i="3" s="1"/>
  <c r="L33" i="3"/>
  <c r="N33" i="3" s="1"/>
  <c r="M25" i="3"/>
  <c r="M27" i="3" s="1"/>
  <c r="K25" i="3"/>
  <c r="K26" i="3" s="1"/>
  <c r="J25" i="3"/>
  <c r="I25" i="3"/>
  <c r="H25" i="3"/>
  <c r="G25" i="3"/>
  <c r="A25" i="3"/>
  <c r="L24" i="3"/>
  <c r="N24" i="3" s="1"/>
  <c r="M16" i="3"/>
  <c r="M18" i="3" s="1"/>
  <c r="K16" i="3"/>
  <c r="L17" i="3" s="1"/>
  <c r="N17" i="3" s="1"/>
  <c r="J16" i="3"/>
  <c r="I16" i="3"/>
  <c r="H16" i="3"/>
  <c r="G16" i="3"/>
  <c r="A16" i="3"/>
  <c r="L15" i="3"/>
  <c r="N15" i="3" s="1"/>
  <c r="L16" i="4" l="1"/>
  <c r="L25" i="4"/>
  <c r="L27" i="4" s="1"/>
  <c r="N25" i="4"/>
  <c r="N27" i="4"/>
  <c r="L18" i="4"/>
  <c r="N34" i="4"/>
  <c r="N36" i="4" s="1"/>
  <c r="L34" i="4"/>
  <c r="L36" i="4" s="1"/>
  <c r="N16" i="4"/>
  <c r="N18" i="4" s="1"/>
  <c r="K17" i="4"/>
  <c r="K18" i="4" s="1"/>
  <c r="K26" i="4"/>
  <c r="K27" i="4" s="1"/>
  <c r="K35" i="4"/>
  <c r="K36" i="4" s="1"/>
  <c r="L16" i="3"/>
  <c r="L18" i="3" s="1"/>
  <c r="K46" i="3"/>
  <c r="K47" i="3" s="1"/>
  <c r="N35" i="3"/>
  <c r="N37" i="3" s="1"/>
  <c r="K27" i="3"/>
  <c r="L26" i="3"/>
  <c r="N26" i="3" s="1"/>
  <c r="N45" i="3"/>
  <c r="N47" i="3" s="1"/>
  <c r="L25" i="3"/>
  <c r="L45" i="3"/>
  <c r="L47" i="3" s="1"/>
  <c r="N16" i="3"/>
  <c r="N18" i="3" s="1"/>
  <c r="K17" i="3"/>
  <c r="K18" i="3" s="1"/>
  <c r="K36" i="3"/>
  <c r="K37" i="3" s="1"/>
  <c r="L35" i="3"/>
  <c r="L37" i="3" s="1"/>
  <c r="L27" i="3" l="1"/>
  <c r="N25" i="3"/>
  <c r="N27" i="3" s="1"/>
  <c r="L48" i="1" l="1"/>
  <c r="N48" i="1" s="1"/>
  <c r="L49" i="1"/>
  <c r="N49" i="1" s="1"/>
  <c r="I26" i="2"/>
  <c r="H26" i="2"/>
  <c r="G26" i="2"/>
  <c r="J26" i="2"/>
  <c r="K26" i="2"/>
  <c r="A26" i="2"/>
  <c r="M49" i="2" l="1"/>
  <c r="K47" i="2"/>
  <c r="L48" i="2" s="1"/>
  <c r="N48" i="2" s="1"/>
  <c r="J47" i="2"/>
  <c r="I47" i="2"/>
  <c r="H47" i="2"/>
  <c r="G47" i="2"/>
  <c r="A47" i="2"/>
  <c r="L46" i="2"/>
  <c r="N46" i="2" s="1"/>
  <c r="L45" i="2"/>
  <c r="N45" i="2" s="1"/>
  <c r="M37" i="2"/>
  <c r="M39" i="2" s="1"/>
  <c r="K37" i="2"/>
  <c r="L38" i="2" s="1"/>
  <c r="N38" i="2" s="1"/>
  <c r="J37" i="2"/>
  <c r="I37" i="2"/>
  <c r="H37" i="2"/>
  <c r="G37" i="2"/>
  <c r="A37" i="2"/>
  <c r="L36" i="2"/>
  <c r="N36" i="2" s="1"/>
  <c r="L35" i="2"/>
  <c r="N35" i="2" s="1"/>
  <c r="M26" i="2"/>
  <c r="M28" i="2" s="1"/>
  <c r="L25" i="2"/>
  <c r="N25" i="2" s="1"/>
  <c r="L24" i="2"/>
  <c r="L26" i="2" s="1"/>
  <c r="M16" i="2"/>
  <c r="M18" i="2" s="1"/>
  <c r="K16" i="2"/>
  <c r="J16" i="2"/>
  <c r="I16" i="2"/>
  <c r="H16" i="2"/>
  <c r="G16" i="2"/>
  <c r="A16" i="2"/>
  <c r="L15" i="2"/>
  <c r="N15" i="2" s="1"/>
  <c r="L14" i="2"/>
  <c r="N14" i="2" s="1"/>
  <c r="N16" i="2" l="1"/>
  <c r="L28" i="2"/>
  <c r="N24" i="2"/>
  <c r="N37" i="2"/>
  <c r="N39" i="2" s="1"/>
  <c r="N47" i="2"/>
  <c r="N49" i="2" s="1"/>
  <c r="L47" i="2"/>
  <c r="L49" i="2" s="1"/>
  <c r="L16" i="2"/>
  <c r="K27" i="2"/>
  <c r="K28" i="2" s="1"/>
  <c r="K38" i="2"/>
  <c r="K39" i="2" s="1"/>
  <c r="L37" i="2"/>
  <c r="L39" i="2" s="1"/>
  <c r="K48" i="2"/>
  <c r="K49" i="2" s="1"/>
  <c r="K17" i="2"/>
  <c r="K18" i="2" s="1"/>
  <c r="L17" i="2"/>
  <c r="N17" i="2" s="1"/>
  <c r="M79" i="1"/>
  <c r="K77" i="1"/>
  <c r="K78" i="1" s="1"/>
  <c r="K79" i="1" s="1"/>
  <c r="J77" i="1"/>
  <c r="I77" i="1"/>
  <c r="H77" i="1"/>
  <c r="G77" i="1"/>
  <c r="A77" i="1"/>
  <c r="L76" i="1"/>
  <c r="N76" i="1" s="1"/>
  <c r="L75" i="1"/>
  <c r="N75" i="1" s="1"/>
  <c r="L74" i="1"/>
  <c r="N74" i="1" s="1"/>
  <c r="L73" i="1"/>
  <c r="N73" i="1" s="1"/>
  <c r="L72" i="1"/>
  <c r="N72" i="1" s="1"/>
  <c r="N26" i="2" l="1"/>
  <c r="N28" i="2" s="1"/>
  <c r="L18" i="2"/>
  <c r="N18" i="2"/>
  <c r="L78" i="1"/>
  <c r="N78" i="1" s="1"/>
  <c r="N77" i="1"/>
  <c r="L77" i="1"/>
  <c r="A50" i="1"/>
  <c r="M64" i="1"/>
  <c r="M66" i="1" s="1"/>
  <c r="K64" i="1"/>
  <c r="K65" i="1" s="1"/>
  <c r="K66" i="1" s="1"/>
  <c r="J64" i="1"/>
  <c r="I64" i="1"/>
  <c r="H64" i="1"/>
  <c r="G64" i="1"/>
  <c r="A64" i="1"/>
  <c r="L63" i="1"/>
  <c r="N63" i="1" s="1"/>
  <c r="L62" i="1"/>
  <c r="N62" i="1" s="1"/>
  <c r="L61" i="1"/>
  <c r="N61" i="1" s="1"/>
  <c r="L60" i="1"/>
  <c r="N60" i="1" s="1"/>
  <c r="L59" i="1"/>
  <c r="N59" i="1" s="1"/>
  <c r="L65" i="1" l="1"/>
  <c r="N65" i="1" s="1"/>
  <c r="L79" i="1"/>
  <c r="N79" i="1"/>
  <c r="N64" i="1"/>
  <c r="L64" i="1"/>
  <c r="L66" i="1" s="1"/>
  <c r="M50" i="1"/>
  <c r="M52" i="1" s="1"/>
  <c r="K50" i="1"/>
  <c r="K51" i="1" s="1"/>
  <c r="L51" i="1" s="1"/>
  <c r="N51" i="1" s="1"/>
  <c r="J50" i="1"/>
  <c r="I50" i="1"/>
  <c r="H50" i="1"/>
  <c r="G50" i="1"/>
  <c r="L47" i="1"/>
  <c r="L50" i="1" s="1"/>
  <c r="N50" i="1" l="1"/>
  <c r="N66" i="1"/>
  <c r="L52" i="1"/>
  <c r="K52" i="1"/>
  <c r="N47" i="1"/>
  <c r="N52" i="1" s="1"/>
  <c r="A39" i="1" l="1"/>
  <c r="D100" i="1" s="1"/>
  <c r="I39" i="1"/>
  <c r="D101" i="1" s="1"/>
  <c r="H39" i="1"/>
  <c r="D102" i="1" s="1"/>
  <c r="G39" i="1"/>
  <c r="D103" i="1" s="1"/>
  <c r="L36" i="1"/>
  <c r="N36" i="1" s="1"/>
  <c r="L37" i="1"/>
  <c r="N37" i="1" s="1"/>
  <c r="L38" i="1"/>
  <c r="N38" i="1" s="1"/>
  <c r="L35" i="1"/>
  <c r="J39" i="1"/>
  <c r="M39" i="1"/>
  <c r="M41" i="1" s="1"/>
  <c r="K39" i="1"/>
  <c r="L39" i="1" l="1"/>
  <c r="N35" i="1"/>
  <c r="N39" i="1" s="1"/>
  <c r="K40" i="1"/>
  <c r="K41" i="1" s="1"/>
  <c r="L40" i="1"/>
  <c r="N40" i="1" l="1"/>
  <c r="N41" i="1" s="1"/>
  <c r="D104" i="1" s="1"/>
  <c r="L41" i="1"/>
</calcChain>
</file>

<file path=xl/sharedStrings.xml><?xml version="1.0" encoding="utf-8"?>
<sst xmlns="http://schemas.openxmlformats.org/spreadsheetml/2006/main" count="703" uniqueCount="156">
  <si>
    <t>CONSEJO NACIONAL DE INVESTIGACIONES AGROPECUARIAS Y FORESTALES (CONIAF)</t>
  </si>
  <si>
    <t>DIRECCIÓN EJECUTIVA</t>
  </si>
  <si>
    <t>DEPARTAMENTO DE PLANIFICACIÓN  Y  DESARROLLO</t>
  </si>
  <si>
    <t>PROGRAMACIÓN  DE ACTIVIDADES  AGROPECUARIAS Y FORESTALES</t>
  </si>
  <si>
    <t>No.</t>
  </si>
  <si>
    <t>ACTIVIDADES</t>
  </si>
  <si>
    <t>FECHA</t>
  </si>
  <si>
    <t>LUGAR</t>
  </si>
  <si>
    <t>HORAS CAPACITACIÓN</t>
  </si>
  <si>
    <t>BENEFICIARIOS</t>
  </si>
  <si>
    <t xml:space="preserve">COSTO LOGÍSTICO         (RD$) </t>
  </si>
  <si>
    <t xml:space="preserve">COSTO TALLER      (RD$) </t>
  </si>
  <si>
    <t>NOMBRE DE LA ACTIVIDAD</t>
  </si>
  <si>
    <t>SUB-TOTAL</t>
  </si>
  <si>
    <t>Legislación  ISR (10% sobre costo  facilitadores)</t>
  </si>
  <si>
    <t xml:space="preserve">TOTAL </t>
  </si>
  <si>
    <t>Monte Plata</t>
  </si>
  <si>
    <t>Santiago</t>
  </si>
  <si>
    <t>MESA DE TRANSFERENCIA DE TECNOLOGIA Y ASISTENCIA TECNICA PARA LA INNOVACION</t>
  </si>
  <si>
    <t>TRIMESTRE: ABRIL - JUNIO  2019</t>
  </si>
  <si>
    <t>Transferencia Tecnológica y Asistencia Técnica para la innovación en el cultivo de PIÑA</t>
  </si>
  <si>
    <t>Transferencia Tecnológica y Asistencia Técnica para la innovación en el cultivo de CACAO</t>
  </si>
  <si>
    <t>Transferencia Tecnológica y Asistencia Técnica para la innovación en la producción  de CHINOLA</t>
  </si>
  <si>
    <t xml:space="preserve"> Abril 3, 4, y 5</t>
  </si>
  <si>
    <t xml:space="preserve"> Abril 23,24 y 25</t>
  </si>
  <si>
    <t>Mayo 17 y 18</t>
  </si>
  <si>
    <t xml:space="preserve"> Junio 6, 7  y  8</t>
  </si>
  <si>
    <t xml:space="preserve">DEPARTAMENTO DE AGRICULTURA COMPETITIVA          </t>
  </si>
  <si>
    <t xml:space="preserve">DEPARTAMENTO :  ACCESO A LAS CIENCIAS MODERNAS                                          </t>
  </si>
  <si>
    <t>COORDINA-DOR  CONIAF</t>
  </si>
  <si>
    <t>INSTALACION  PARCELAS DE VALIDACION</t>
  </si>
  <si>
    <t>COSTO TOTAL (RD$)</t>
  </si>
  <si>
    <t>TECNICOS</t>
  </si>
  <si>
    <t>PRODUCTO-RES LÍDERES</t>
  </si>
  <si>
    <t>FACILITADORES</t>
  </si>
  <si>
    <t>Transferencia Tecnológica y Asistencia Técnica para la innovación en el cultivo de AGUACATE</t>
  </si>
  <si>
    <t>José Cepeda</t>
  </si>
  <si>
    <t>Abril 4, 5 y 6</t>
  </si>
  <si>
    <t>Salcedo</t>
  </si>
  <si>
    <t>Transferencia Tecnológica y Asistencia Técnica para la innovación en cultivos en INVERNADEROS</t>
  </si>
  <si>
    <t>José Cepeda, Marcos Justo</t>
  </si>
  <si>
    <t>Abril 7 al 12</t>
  </si>
  <si>
    <t>Jarabacoa</t>
  </si>
  <si>
    <t>La Vega</t>
  </si>
  <si>
    <t>-</t>
  </si>
  <si>
    <t xml:space="preserve">COSTO FACILITADORES                 (RD$) </t>
  </si>
  <si>
    <t>Victor Payano y Eymi De Jesus</t>
  </si>
  <si>
    <t>3, 4 y 5 de abril</t>
  </si>
  <si>
    <t>25, 26 y 27 de abril</t>
  </si>
  <si>
    <t>Orlando Rodriguez, Jose Luis Gonzales</t>
  </si>
  <si>
    <t xml:space="preserve">Elias Piña, San Juan </t>
  </si>
  <si>
    <t>Transferencia Tecnológica y Asistencia Técnica para la innovación en el cultivo de YUCA</t>
  </si>
  <si>
    <t>Rafael Chávez, Luís Matos, Andrés Peralta</t>
  </si>
  <si>
    <t>Henry Guerrero y Maldané Cuello</t>
  </si>
  <si>
    <t>Héctor Sánchez y  Andrés Guerrero</t>
  </si>
  <si>
    <t>Damián Andújar, Otto Felix y Carlos Jiménez</t>
  </si>
  <si>
    <t>DEPARTAMENTO : CAPACITACIÓN Y DIFUSIÓN DE TECNOLOGÍAS</t>
  </si>
  <si>
    <t>Ramón Hernández y Juan Valdez</t>
  </si>
  <si>
    <t>Candida Batista, Salomon Sosa y Crisóstomo Medina</t>
  </si>
  <si>
    <t>DEPARTAMENTO DE PRODUCCIÓN ANIMAL</t>
  </si>
  <si>
    <t>Cándida Batista, Salomón Sosa y Juan Arthur</t>
  </si>
  <si>
    <t>César Montero y Bienvenido Carvajal</t>
  </si>
  <si>
    <t>Abril</t>
  </si>
  <si>
    <t xml:space="preserve">El Cercado, San Juan </t>
  </si>
  <si>
    <t>Bohechío, San Juan</t>
  </si>
  <si>
    <t>San Juan de la Maguana</t>
  </si>
  <si>
    <t>Paraíso, Barahona</t>
  </si>
  <si>
    <t>Dajabón</t>
  </si>
  <si>
    <t>Neyba, Bahoruco</t>
  </si>
  <si>
    <t>Olga Peralta, Jorge Soto y Jocelin Cuevas</t>
  </si>
  <si>
    <t>Cándida Batista, Salomón Sosa y Crisóstomo Medina</t>
  </si>
  <si>
    <t>Orlando Rodríguez, José Luís Gonzales</t>
  </si>
  <si>
    <t>MES: ABRIL   2019</t>
  </si>
  <si>
    <t>Transferencia Tecnológica y Asistencia Técnica para la innovación en cultivos en VEGETALES ORIENTALES</t>
  </si>
  <si>
    <t>Ramón Jiménez y Vinicio Escarramán</t>
  </si>
  <si>
    <t>Transferencias:</t>
  </si>
  <si>
    <t>Productores líderes beneficiados:</t>
  </si>
  <si>
    <t>Consolidado Programación del Trimestre:</t>
  </si>
  <si>
    <t>Técnicos beneficiados:</t>
  </si>
  <si>
    <t>Cantidad de horas:</t>
  </si>
  <si>
    <t>Costo total:</t>
  </si>
  <si>
    <r>
      <rPr>
        <b/>
        <sz val="12"/>
        <rFont val="Cambria"/>
        <family val="1"/>
      </rPr>
      <t>Objetivo del Programa:</t>
    </r>
    <r>
      <rPr>
        <sz val="12"/>
        <rFont val="Cambria"/>
        <family val="1"/>
      </rPr>
      <t xml:space="preserve"> transferir tecnología validada y asistir técnicamente a productores líderes y técnicos del sector agropecuario en todo el país en cuanto a la innovación en el cultivo de productos tanto de exportación como de la canasta básica.</t>
    </r>
  </si>
  <si>
    <t>Mayo 6 al 9</t>
  </si>
  <si>
    <t>Mella, Independencia</t>
  </si>
  <si>
    <t>Abril 10 al 12</t>
  </si>
  <si>
    <t>Abril 24 al 26</t>
  </si>
  <si>
    <t>Mayo 8 al 10</t>
  </si>
  <si>
    <t>Junio 12 al 14</t>
  </si>
  <si>
    <t>Mayo 30 a Junio 1ro.</t>
  </si>
  <si>
    <t xml:space="preserve">Abril 3, 4 y 5 de </t>
  </si>
  <si>
    <t xml:space="preserve">Abril 25, 26 y 27 </t>
  </si>
  <si>
    <t xml:space="preserve">Mayo 8, 9 y 10 </t>
  </si>
  <si>
    <t>Mayo 22, 23 y 24</t>
  </si>
  <si>
    <t>Junio 3, 4 y 5</t>
  </si>
  <si>
    <t>MES: MAYO  2019</t>
  </si>
  <si>
    <t>Transferencia Tecnológica y Asistencia Técnica para la innovación en el cultivo de PITAHAYA</t>
  </si>
  <si>
    <t>MES: JUNIO  2019</t>
  </si>
  <si>
    <t>COORDINADOR  CONIAF</t>
  </si>
  <si>
    <t>INSTALACION  PARCELAS DE VALIDACION Y  SEGUIMIENTO</t>
  </si>
  <si>
    <t>TOTAL (RD$)</t>
  </si>
  <si>
    <t>PRODUCTORES LÍDERES</t>
  </si>
  <si>
    <t xml:space="preserve"> FACILITADORES</t>
  </si>
  <si>
    <t>José A. Nova</t>
  </si>
  <si>
    <t>1,2 y 3 mayo</t>
  </si>
  <si>
    <t>Hato Mayor</t>
  </si>
  <si>
    <t>8,9 y 10 mayo</t>
  </si>
  <si>
    <t>Higuey</t>
  </si>
  <si>
    <t>67,600.00</t>
  </si>
  <si>
    <t>17,18 y 19 mayo</t>
  </si>
  <si>
    <t>Cumayasa</t>
  </si>
  <si>
    <t>86,700.00</t>
  </si>
  <si>
    <t>54,300.00</t>
  </si>
  <si>
    <t>141,000.00</t>
  </si>
  <si>
    <t>28,29 y 30 mayo</t>
  </si>
  <si>
    <t>El Botado, El Seibo</t>
  </si>
  <si>
    <t>70,908.00</t>
  </si>
  <si>
    <t>127,100.00</t>
  </si>
  <si>
    <t>198,008.00</t>
  </si>
  <si>
    <t>7,8 y 9 junio</t>
  </si>
  <si>
    <t>Mata Palacio, Hato Mayor</t>
  </si>
  <si>
    <t>14,15 y 16 junio</t>
  </si>
  <si>
    <t>Mata de Palma San P. de Macorís</t>
  </si>
  <si>
    <t>19,20 y 21 junio</t>
  </si>
  <si>
    <t>San José de Ocoa</t>
  </si>
  <si>
    <t>85.000.00</t>
  </si>
  <si>
    <t>52,200.00</t>
  </si>
  <si>
    <t>137,200.00</t>
  </si>
  <si>
    <t>25,26 y 27 junio</t>
  </si>
  <si>
    <t>Villa Altagracia</t>
  </si>
  <si>
    <t>Juan Valdez Ramón Hernández</t>
  </si>
  <si>
    <t>Juan Arthur,  Luis Matos,  Rafael Chavez</t>
  </si>
  <si>
    <t>Alejandro Núñez,  Nelsida Martínez, Domingo Francisco</t>
  </si>
  <si>
    <t>José Rosa,  William Báez,  Arsenio Santos</t>
  </si>
  <si>
    <t>DEPARTAMENTO: MEDIO AMBIENTE Y RECURSOS NATURALES</t>
  </si>
  <si>
    <t>Consolidado Programación de abril:</t>
  </si>
  <si>
    <t>Consolidado Programación de mayo:</t>
  </si>
  <si>
    <t>Consolidado Programación de junio:</t>
  </si>
  <si>
    <t>Transferencia Tecnológica y Asistencia Técnica para la innovación en cultivos en PITAHAYA</t>
  </si>
  <si>
    <t xml:space="preserve">INSTALACION  PARCELAS DE VALIDACION </t>
  </si>
  <si>
    <t>Objetivos:</t>
  </si>
  <si>
    <r>
      <rPr>
        <b/>
        <sz val="11"/>
        <color theme="1"/>
        <rFont val="Cambria"/>
        <family val="1"/>
      </rPr>
      <t xml:space="preserve">Descripción: </t>
    </r>
    <r>
      <rPr>
        <sz val="11"/>
        <color theme="1"/>
        <rFont val="Cambria"/>
        <family val="1"/>
      </rPr>
      <t>Se describe como un proceso mediante el cual se fortalecen los conocimientos de los involucrados del Sistema Nacional de Investigaciones Agropecuarias y Forestales.</t>
    </r>
  </si>
  <si>
    <t>el desarrollo de los territorios rurales.</t>
  </si>
  <si>
    <r>
      <rPr>
        <b/>
        <sz val="11"/>
        <color theme="1"/>
        <rFont val="Cambria"/>
        <family val="1"/>
      </rPr>
      <t xml:space="preserve">Específico: </t>
    </r>
    <r>
      <rPr>
        <sz val="11"/>
        <color theme="1"/>
        <rFont val="Cambria"/>
        <family val="1"/>
      </rPr>
      <t xml:space="preserve">Transferir tecnología validada y asistir técnicamente a productores líderes y técnicos del sector agropecuario en todo el país en cuanto a la innovación en el cultivo de productos tanto de exportación </t>
    </r>
  </si>
  <si>
    <t>como de la canasta básica.</t>
  </si>
  <si>
    <t>Está vinculado con el objetivo específico de la END 3.3.4: “Fortalecer el sistema nacional de ciencia, tecnología e innovación para dar respuesta a las demandas económicas, sociales y culturales de la nación y</t>
  </si>
  <si>
    <t xml:space="preserve"> propiciar la inserción en la sociedad y economía del conocimiento”.</t>
  </si>
  <si>
    <t>Meta del programa para el año 2019:</t>
  </si>
  <si>
    <t>Realizar cincuenta (50) eventos (transferencias de tecnología) para beneficiar al menos a 1,330 técnicos y productores líderes.</t>
  </si>
  <si>
    <t>Al mes de mayo del año en curso se han realizado 23 eventos de transferencia de tecnologías que han beneficiado a 758 técnicos y productores líderes para un cumplimiento de un 57% aproximadamente.</t>
  </si>
  <si>
    <r>
      <rPr>
        <b/>
        <sz val="11"/>
        <color theme="1"/>
        <rFont val="Cambria"/>
        <family val="1"/>
      </rPr>
      <t>General:</t>
    </r>
    <r>
      <rPr>
        <sz val="11"/>
        <color theme="1"/>
        <rFont val="Cambria"/>
        <family val="1"/>
      </rPr>
      <t xml:space="preserve"> Ejecutar un programa de capacitación continua a técnicos y a productores líderes para fortalecer el proceso de transferencia de tecnologías generadas y/o validadas para incrementar la productividad, la competitividad y </t>
    </r>
  </si>
  <si>
    <r>
      <rPr>
        <b/>
        <sz val="14"/>
        <color theme="1"/>
        <rFont val="Cambria"/>
        <family val="1"/>
      </rPr>
      <t xml:space="preserve">Nombre del Programa: </t>
    </r>
    <r>
      <rPr>
        <sz val="14"/>
        <color theme="1"/>
        <rFont val="Cambria"/>
        <family val="1"/>
      </rPr>
      <t>Promover el desarrollo de capacidades en tecnologías agropecuarias y forestales.</t>
    </r>
  </si>
  <si>
    <t>HORAS CAPACITA-CIÓN</t>
  </si>
  <si>
    <t>Transferencia Tecnológica y Asistencia Técnica para  innovación en el cultivo de YUCA</t>
  </si>
  <si>
    <t>Transferencia Tecnológica y Asistencia Técnica para innovación en el cultivo de PITAHAYA</t>
  </si>
  <si>
    <t>Transferencia Tecnológica y Asistencia Técnica para  innovación en el cultivo de AGUACATE</t>
  </si>
  <si>
    <t>Transferencia Tecnológica y Asistencia Técnica para innovación en el cultivo de CACAO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</si>
</sst>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2"/>
      <name val="Cambria"/>
      <family val="1"/>
    </font>
    <font>
      <b/>
      <sz val="14"/>
      <name val="Cambria"/>
      <family val="1"/>
    </font>
    <font>
      <b/>
      <sz val="14"/>
      <color theme="1"/>
      <name val="Cambria"/>
      <family val="1"/>
    </font>
    <font>
      <b/>
      <sz val="11"/>
      <name val="Cambria"/>
      <family val="1"/>
    </font>
    <font>
      <b/>
      <u/>
      <sz val="1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u/>
      <sz val="14"/>
      <name val="Cambria"/>
      <family val="1"/>
    </font>
    <font>
      <sz val="12"/>
      <name val="Cambria"/>
      <family val="1"/>
    </font>
    <font>
      <sz val="14"/>
      <name val="Cambria"/>
      <family val="1"/>
    </font>
    <font>
      <sz val="12"/>
      <color theme="1"/>
      <name val="Cambria"/>
      <family val="1"/>
    </font>
    <font>
      <b/>
      <u/>
      <sz val="11"/>
      <color theme="1"/>
      <name val="Cambria"/>
      <family val="1"/>
    </font>
    <font>
      <sz val="14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43" fontId="6" fillId="0" borderId="1" xfId="1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43" fontId="8" fillId="0" borderId="0" xfId="1" applyFont="1"/>
    <xf numFmtId="4" fontId="9" fillId="0" borderId="1" xfId="0" applyNumberFormat="1" applyFont="1" applyBorder="1"/>
    <xf numFmtId="0" fontId="2" fillId="0" borderId="8" xfId="0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3" fontId="6" fillId="0" borderId="10" xfId="0" applyNumberFormat="1" applyFont="1" applyBorder="1" applyAlignment="1">
      <alignment horizontal="right"/>
    </xf>
    <xf numFmtId="4" fontId="6" fillId="0" borderId="10" xfId="0" applyNumberFormat="1" applyFont="1" applyBorder="1" applyAlignment="1">
      <alignment horizontal="center" vertical="center" wrapText="1"/>
    </xf>
    <xf numFmtId="43" fontId="9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3" fontId="2" fillId="2" borderId="1" xfId="0" applyNumberFormat="1" applyFont="1" applyFill="1" applyBorder="1" applyAlignment="1">
      <alignment horizontal="center" vertical="center" wrapText="1"/>
    </xf>
    <xf numFmtId="43" fontId="5" fillId="0" borderId="0" xfId="1" applyFont="1"/>
    <xf numFmtId="0" fontId="10" fillId="3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6" fillId="0" borderId="11" xfId="1" applyNumberFormat="1" applyFont="1" applyBorder="1" applyAlignment="1">
      <alignment horizontal="center" vertical="center" wrapText="1"/>
    </xf>
    <xf numFmtId="4" fontId="2" fillId="2" borderId="12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/>
    <xf numFmtId="43" fontId="6" fillId="0" borderId="1" xfId="0" applyNumberFormat="1" applyFont="1" applyBorder="1"/>
    <xf numFmtId="0" fontId="2" fillId="2" borderId="1" xfId="0" applyFont="1" applyFill="1" applyBorder="1" applyAlignment="1">
      <alignment horizont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3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 wrapText="1"/>
    </xf>
    <xf numFmtId="39" fontId="9" fillId="0" borderId="0" xfId="0" applyNumberFormat="1" applyFont="1" applyAlignment="1">
      <alignment horizontal="left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0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3" fontId="2" fillId="2" borderId="12" xfId="1" applyFont="1" applyFill="1" applyBorder="1" applyAlignment="1">
      <alignment horizontal="center" vertical="center" wrapText="1"/>
    </xf>
    <xf numFmtId="43" fontId="2" fillId="2" borderId="12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center" wrapText="1"/>
    </xf>
    <xf numFmtId="43" fontId="6" fillId="0" borderId="1" xfId="0" applyNumberFormat="1" applyFont="1" applyBorder="1" applyAlignment="1">
      <alignment horizontal="center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10" xfId="1" applyFont="1" applyBorder="1" applyAlignment="1">
      <alignment horizontal="right" vertical="center" wrapText="1"/>
    </xf>
    <xf numFmtId="43" fontId="6" fillId="0" borderId="1" xfId="1" applyFont="1" applyBorder="1" applyAlignment="1">
      <alignment horizontal="right"/>
    </xf>
    <xf numFmtId="43" fontId="6" fillId="0" borderId="1" xfId="1" applyFont="1" applyBorder="1" applyAlignment="1">
      <alignment horizontal="right" wrapText="1"/>
    </xf>
    <xf numFmtId="43" fontId="6" fillId="0" borderId="10" xfId="1" applyFont="1" applyBorder="1" applyAlignment="1">
      <alignment horizontal="right"/>
    </xf>
    <xf numFmtId="4" fontId="9" fillId="0" borderId="0" xfId="0" applyNumberFormat="1" applyFont="1"/>
    <xf numFmtId="0" fontId="10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right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3" fontId="8" fillId="0" borderId="1" xfId="1" applyFont="1" applyBorder="1"/>
    <xf numFmtId="0" fontId="2" fillId="0" borderId="1" xfId="0" applyFont="1" applyBorder="1" applyAlignment="1">
      <alignment wrapText="1"/>
    </xf>
    <xf numFmtId="43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9" fontId="6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3" fontId="5" fillId="0" borderId="0" xfId="1" applyFont="1" applyAlignment="1">
      <alignment horizontal="center"/>
    </xf>
    <xf numFmtId="0" fontId="12" fillId="2" borderId="0" xfId="0" applyFont="1" applyFill="1" applyAlignment="1">
      <alignment horizontal="center" wrapText="1"/>
    </xf>
    <xf numFmtId="0" fontId="9" fillId="0" borderId="9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11" fillId="3" borderId="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43" fontId="6" fillId="0" borderId="1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23</xdr:row>
      <xdr:rowOff>66675</xdr:rowOff>
    </xdr:from>
    <xdr:to>
      <xdr:col>1</xdr:col>
      <xdr:colOff>800100</xdr:colOff>
      <xdr:row>27</xdr:row>
      <xdr:rowOff>95250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0FC63E6E-2BA9-4561-9734-D16B77891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04800"/>
          <a:ext cx="11334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190501</xdr:colOff>
      <xdr:row>22</xdr:row>
      <xdr:rowOff>142875</xdr:rowOff>
    </xdr:from>
    <xdr:to>
      <xdr:col>1</xdr:col>
      <xdr:colOff>876301</xdr:colOff>
      <xdr:row>27</xdr:row>
      <xdr:rowOff>139030</xdr:rowOff>
    </xdr:to>
    <xdr:pic>
      <xdr:nvPicPr>
        <xdr:cNvPr id="4" name="Picture 1" descr="Logo CONIAF">
          <a:extLst>
            <a:ext uri="{FF2B5EF4-FFF2-40B4-BE49-F238E27FC236}">
              <a16:creationId xmlns:a16="http://schemas.microsoft.com/office/drawing/2014/main" id="{E970EFC5-0A8B-4A07-BF65-9232ECE68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142875"/>
          <a:ext cx="1114425" cy="111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66675</xdr:rowOff>
    </xdr:from>
    <xdr:to>
      <xdr:col>1</xdr:col>
      <xdr:colOff>800100</xdr:colOff>
      <xdr:row>5</xdr:row>
      <xdr:rowOff>95250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05068837-67AD-4BA7-BE98-40A95D2C1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95275"/>
          <a:ext cx="10191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142875</xdr:rowOff>
    </xdr:from>
    <xdr:to>
      <xdr:col>1</xdr:col>
      <xdr:colOff>876301</xdr:colOff>
      <xdr:row>5</xdr:row>
      <xdr:rowOff>139030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84A36E66-C399-410D-B983-8613502D2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142875"/>
          <a:ext cx="1000125" cy="111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66675</xdr:rowOff>
    </xdr:from>
    <xdr:to>
      <xdr:col>1</xdr:col>
      <xdr:colOff>800100</xdr:colOff>
      <xdr:row>5</xdr:row>
      <xdr:rowOff>95250</xdr:rowOff>
    </xdr:to>
    <xdr:pic>
      <xdr:nvPicPr>
        <xdr:cNvPr id="8" name="Picture 1" descr="Logo CONIAF">
          <a:extLst>
            <a:ext uri="{FF2B5EF4-FFF2-40B4-BE49-F238E27FC236}">
              <a16:creationId xmlns:a16="http://schemas.microsoft.com/office/drawing/2014/main" id="{43418F00-F125-431D-831F-24CF94964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95275"/>
          <a:ext cx="10191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142875</xdr:rowOff>
    </xdr:from>
    <xdr:to>
      <xdr:col>1</xdr:col>
      <xdr:colOff>876301</xdr:colOff>
      <xdr:row>5</xdr:row>
      <xdr:rowOff>139030</xdr:rowOff>
    </xdr:to>
    <xdr:pic>
      <xdr:nvPicPr>
        <xdr:cNvPr id="9" name="Picture 1" descr="Logo CONIAF">
          <a:extLst>
            <a:ext uri="{FF2B5EF4-FFF2-40B4-BE49-F238E27FC236}">
              <a16:creationId xmlns:a16="http://schemas.microsoft.com/office/drawing/2014/main" id="{473F25A0-FFA8-4562-A2D9-6F819337B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142875"/>
          <a:ext cx="1000125" cy="111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66675</xdr:rowOff>
    </xdr:from>
    <xdr:to>
      <xdr:col>1</xdr:col>
      <xdr:colOff>800100</xdr:colOff>
      <xdr:row>5</xdr:row>
      <xdr:rowOff>95250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A7C45AB1-2A33-45E3-92AA-EA19BBD5C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95275"/>
          <a:ext cx="10191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142876</xdr:rowOff>
    </xdr:from>
    <xdr:to>
      <xdr:col>1</xdr:col>
      <xdr:colOff>876301</xdr:colOff>
      <xdr:row>5</xdr:row>
      <xdr:rowOff>28576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1709A09D-F763-467A-8A63-0816CC6BF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142876"/>
          <a:ext cx="10001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85CA5-AB33-41C3-AD97-F8FB584A00BF}">
  <dimension ref="A1:R108"/>
  <sheetViews>
    <sheetView tabSelected="1" topLeftCell="A91" workbookViewId="0">
      <selection activeCell="A97" sqref="A97"/>
    </sheetView>
  </sheetViews>
  <sheetFormatPr baseColWidth="10" defaultRowHeight="15" x14ac:dyDescent="0.25"/>
  <cols>
    <col min="1" max="1" width="4.7109375" customWidth="1"/>
    <col min="2" max="2" width="17.140625" customWidth="1"/>
    <col min="3" max="3" width="27" bestFit="1" customWidth="1"/>
    <col min="4" max="4" width="16.5703125" customWidth="1"/>
    <col min="6" max="6" width="13.85546875" customWidth="1"/>
    <col min="7" max="7" width="12.85546875" customWidth="1"/>
    <col min="8" max="8" width="12.140625" customWidth="1"/>
    <col min="9" max="9" width="12.42578125" customWidth="1"/>
    <col min="10" max="10" width="14.140625" customWidth="1"/>
    <col min="11" max="11" width="14.85546875" customWidth="1"/>
    <col min="12" max="12" width="15.85546875" customWidth="1"/>
    <col min="13" max="13" width="15" customWidth="1"/>
    <col min="14" max="14" width="17.28515625" customWidth="1"/>
  </cols>
  <sheetData>
    <row r="1" spans="1:18" ht="18" x14ac:dyDescent="0.25">
      <c r="A1" s="115" t="s">
        <v>150</v>
      </c>
      <c r="B1" s="113"/>
      <c r="C1" s="113"/>
      <c r="D1" s="113"/>
      <c r="E1" s="113"/>
      <c r="F1" s="113"/>
      <c r="G1" s="113"/>
      <c r="H1" s="111"/>
      <c r="I1" s="111"/>
      <c r="J1" s="111"/>
      <c r="K1" s="111"/>
      <c r="L1" s="111"/>
      <c r="M1" s="111"/>
      <c r="N1" s="111"/>
      <c r="O1" s="33"/>
      <c r="P1" s="33"/>
      <c r="Q1" s="33"/>
      <c r="R1" s="33"/>
    </row>
    <row r="2" spans="1:18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33"/>
      <c r="P2" s="33"/>
      <c r="Q2" s="33"/>
      <c r="R2" s="33"/>
    </row>
    <row r="3" spans="1:18" x14ac:dyDescent="0.25">
      <c r="A3" s="114" t="s">
        <v>139</v>
      </c>
      <c r="B3" s="112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33"/>
      <c r="P3" s="33"/>
      <c r="Q3" s="33"/>
      <c r="R3" s="33"/>
    </row>
    <row r="4" spans="1:18" x14ac:dyDescent="0.25">
      <c r="A4" s="114"/>
      <c r="B4" s="112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33"/>
      <c r="P4" s="33"/>
      <c r="Q4" s="33"/>
      <c r="R4" s="33"/>
    </row>
    <row r="5" spans="1:18" x14ac:dyDescent="0.25">
      <c r="A5" s="111" t="s">
        <v>149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33"/>
      <c r="P5" s="33"/>
      <c r="Q5" s="33"/>
      <c r="R5" s="33"/>
    </row>
    <row r="6" spans="1:18" x14ac:dyDescent="0.25">
      <c r="A6" s="111" t="s">
        <v>141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33"/>
      <c r="P6" s="33"/>
      <c r="Q6" s="33"/>
      <c r="R6" s="33"/>
    </row>
    <row r="7" spans="1:18" x14ac:dyDescent="0.25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33"/>
      <c r="P7" s="33"/>
      <c r="Q7" s="33"/>
      <c r="R7" s="33"/>
    </row>
    <row r="8" spans="1:18" x14ac:dyDescent="0.25">
      <c r="A8" s="111" t="s">
        <v>142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33"/>
      <c r="P8" s="33"/>
      <c r="Q8" s="33"/>
      <c r="R8" s="33"/>
    </row>
    <row r="9" spans="1:18" x14ac:dyDescent="0.25">
      <c r="A9" s="111" t="s">
        <v>143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33"/>
      <c r="P9" s="33"/>
      <c r="Q9" s="33"/>
      <c r="R9" s="33"/>
    </row>
    <row r="10" spans="1:18" x14ac:dyDescent="0.25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33"/>
      <c r="P10" s="33"/>
      <c r="Q10" s="33"/>
      <c r="R10" s="33"/>
    </row>
    <row r="11" spans="1:18" x14ac:dyDescent="0.25">
      <c r="A11" s="111" t="s">
        <v>140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33"/>
      <c r="P11" s="33"/>
      <c r="Q11" s="33"/>
      <c r="R11" s="33"/>
    </row>
    <row r="12" spans="1:18" x14ac:dyDescent="0.25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33"/>
      <c r="P12" s="33"/>
      <c r="Q12" s="33"/>
      <c r="R12" s="33"/>
    </row>
    <row r="13" spans="1:18" x14ac:dyDescent="0.25">
      <c r="A13" s="111" t="s">
        <v>144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33"/>
      <c r="P13" s="33"/>
      <c r="Q13" s="33"/>
      <c r="R13" s="33"/>
    </row>
    <row r="14" spans="1:18" x14ac:dyDescent="0.25">
      <c r="A14" s="111" t="s">
        <v>145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33"/>
      <c r="P14" s="33"/>
      <c r="Q14" s="33"/>
      <c r="R14" s="33"/>
    </row>
    <row r="15" spans="1:18" x14ac:dyDescent="0.25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33"/>
      <c r="P15" s="33"/>
      <c r="Q15" s="33"/>
      <c r="R15" s="33"/>
    </row>
    <row r="16" spans="1:18" x14ac:dyDescent="0.25">
      <c r="A16" s="112" t="s">
        <v>146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33"/>
      <c r="P16" s="33"/>
      <c r="Q16" s="33"/>
      <c r="R16" s="33"/>
    </row>
    <row r="17" spans="1:18" x14ac:dyDescent="0.25">
      <c r="A17" s="112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33"/>
      <c r="P17" s="33"/>
      <c r="Q17" s="33"/>
      <c r="R17" s="33"/>
    </row>
    <row r="18" spans="1:18" x14ac:dyDescent="0.25">
      <c r="A18" s="111" t="s">
        <v>147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33"/>
      <c r="P18" s="33"/>
      <c r="Q18" s="33"/>
      <c r="R18" s="33"/>
    </row>
    <row r="19" spans="1:18" x14ac:dyDescent="0.25">
      <c r="A19" s="111" t="s">
        <v>148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33"/>
      <c r="P19" s="33"/>
      <c r="Q19" s="33"/>
      <c r="R19" s="33"/>
    </row>
    <row r="20" spans="1:18" x14ac:dyDescent="0.25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33"/>
      <c r="P20" s="33"/>
      <c r="Q20" s="33"/>
      <c r="R20" s="33"/>
    </row>
    <row r="21" spans="1:18" x14ac:dyDescent="0.25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33"/>
      <c r="P21" s="33"/>
      <c r="Q21" s="33"/>
      <c r="R21" s="33"/>
    </row>
    <row r="23" spans="1:18" ht="18" x14ac:dyDescent="0.25">
      <c r="A23" s="99" t="s">
        <v>0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8" ht="20.25" customHeight="1" x14ac:dyDescent="0.25">
      <c r="A24" s="100" t="s">
        <v>1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</row>
    <row r="25" spans="1:18" ht="16.5" customHeight="1" x14ac:dyDescent="0.25">
      <c r="A25" s="100" t="s">
        <v>2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</row>
    <row r="26" spans="1:18" ht="16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8" ht="16.5" customHeight="1" x14ac:dyDescent="0.25">
      <c r="A27" s="100" t="s">
        <v>3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</row>
    <row r="28" spans="1:18" ht="18" customHeight="1" x14ac:dyDescent="0.25">
      <c r="A28" s="101" t="s">
        <v>18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</row>
    <row r="29" spans="1:18" ht="22.5" customHeight="1" x14ac:dyDescent="0.25">
      <c r="A29" s="102" t="s">
        <v>19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</row>
    <row r="30" spans="1:18" ht="22.5" customHeight="1" x14ac:dyDescent="0.25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</row>
    <row r="31" spans="1:18" ht="28.5" customHeight="1" thickBot="1" x14ac:dyDescent="0.3">
      <c r="A31" s="92" t="s">
        <v>27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</row>
    <row r="32" spans="1:18" ht="15.75" customHeight="1" thickBot="1" x14ac:dyDescent="0.3">
      <c r="A32" s="90" t="s">
        <v>4</v>
      </c>
      <c r="B32" s="81" t="s">
        <v>5</v>
      </c>
      <c r="C32" s="81"/>
      <c r="D32" s="93" t="s">
        <v>29</v>
      </c>
      <c r="E32" s="93" t="s">
        <v>6</v>
      </c>
      <c r="F32" s="93" t="s">
        <v>7</v>
      </c>
      <c r="G32" s="93" t="s">
        <v>8</v>
      </c>
      <c r="H32" s="93" t="s">
        <v>9</v>
      </c>
      <c r="I32" s="93"/>
      <c r="J32" s="81" t="s">
        <v>10</v>
      </c>
      <c r="K32" s="81" t="s">
        <v>45</v>
      </c>
      <c r="L32" s="85" t="s">
        <v>11</v>
      </c>
      <c r="M32" s="78" t="s">
        <v>30</v>
      </c>
      <c r="N32" s="85" t="s">
        <v>31</v>
      </c>
    </row>
    <row r="33" spans="1:14" ht="15.75" customHeight="1" thickBot="1" x14ac:dyDescent="0.3">
      <c r="A33" s="91"/>
      <c r="B33" s="83"/>
      <c r="C33" s="83"/>
      <c r="D33" s="94"/>
      <c r="E33" s="94"/>
      <c r="F33" s="94"/>
      <c r="G33" s="97"/>
      <c r="H33" s="93" t="s">
        <v>32</v>
      </c>
      <c r="I33" s="81" t="s">
        <v>33</v>
      </c>
      <c r="J33" s="96"/>
      <c r="K33" s="96"/>
      <c r="L33" s="86"/>
      <c r="M33" s="79"/>
      <c r="N33" s="86"/>
    </row>
    <row r="34" spans="1:14" ht="41.25" customHeight="1" thickBot="1" x14ac:dyDescent="0.3">
      <c r="A34" s="91"/>
      <c r="B34" s="20" t="s">
        <v>34</v>
      </c>
      <c r="C34" s="20" t="s">
        <v>12</v>
      </c>
      <c r="D34" s="95"/>
      <c r="E34" s="95"/>
      <c r="F34" s="95"/>
      <c r="G34" s="98"/>
      <c r="H34" s="98"/>
      <c r="I34" s="83"/>
      <c r="J34" s="82"/>
      <c r="K34" s="82"/>
      <c r="L34" s="87"/>
      <c r="M34" s="80"/>
      <c r="N34" s="87"/>
    </row>
    <row r="35" spans="1:14" ht="80.25" customHeight="1" thickBot="1" x14ac:dyDescent="0.3">
      <c r="A35" s="16">
        <v>1</v>
      </c>
      <c r="B35" s="16" t="s">
        <v>54</v>
      </c>
      <c r="C35" s="3" t="s">
        <v>20</v>
      </c>
      <c r="D35" s="16" t="s">
        <v>53</v>
      </c>
      <c r="E35" s="16" t="s">
        <v>23</v>
      </c>
      <c r="F35" s="16" t="s">
        <v>16</v>
      </c>
      <c r="G35" s="16">
        <v>24</v>
      </c>
      <c r="H35" s="16">
        <v>25</v>
      </c>
      <c r="I35" s="16">
        <v>5</v>
      </c>
      <c r="J35" s="17">
        <v>125000</v>
      </c>
      <c r="K35" s="17">
        <v>78000</v>
      </c>
      <c r="L35" s="17">
        <f>J35+K35</f>
        <v>203000</v>
      </c>
      <c r="M35" s="17">
        <v>300000</v>
      </c>
      <c r="N35" s="18">
        <f>M35+L35</f>
        <v>503000</v>
      </c>
    </row>
    <row r="36" spans="1:14" ht="89.25" customHeight="1" thickBot="1" x14ac:dyDescent="0.3">
      <c r="A36" s="16">
        <v>1</v>
      </c>
      <c r="B36" s="24" t="s">
        <v>49</v>
      </c>
      <c r="C36" s="3" t="s">
        <v>21</v>
      </c>
      <c r="D36" s="16" t="s">
        <v>53</v>
      </c>
      <c r="E36" s="16" t="s">
        <v>24</v>
      </c>
      <c r="F36" s="16" t="s">
        <v>16</v>
      </c>
      <c r="G36" s="16">
        <v>24</v>
      </c>
      <c r="H36" s="16">
        <v>2</v>
      </c>
      <c r="I36" s="16">
        <v>28</v>
      </c>
      <c r="J36" s="17">
        <v>125000</v>
      </c>
      <c r="K36" s="17">
        <v>134400</v>
      </c>
      <c r="L36" s="17">
        <f>J36+K36</f>
        <v>259400</v>
      </c>
      <c r="M36" s="17">
        <v>250000</v>
      </c>
      <c r="N36" s="18">
        <f t="shared" ref="N36:N38" si="0">M36+L36</f>
        <v>509400</v>
      </c>
    </row>
    <row r="37" spans="1:14" ht="85.5" customHeight="1" thickBot="1" x14ac:dyDescent="0.3">
      <c r="A37" s="16">
        <v>1</v>
      </c>
      <c r="B37" s="16" t="s">
        <v>52</v>
      </c>
      <c r="C37" s="45" t="s">
        <v>95</v>
      </c>
      <c r="D37" s="16" t="s">
        <v>53</v>
      </c>
      <c r="E37" s="16" t="s">
        <v>25</v>
      </c>
      <c r="F37" s="16" t="s">
        <v>17</v>
      </c>
      <c r="G37" s="16">
        <v>16</v>
      </c>
      <c r="H37" s="16">
        <v>5</v>
      </c>
      <c r="I37" s="16">
        <v>45</v>
      </c>
      <c r="J37" s="17">
        <v>70000</v>
      </c>
      <c r="K37" s="17">
        <v>61600</v>
      </c>
      <c r="L37" s="17">
        <f>J37+K37</f>
        <v>131600</v>
      </c>
      <c r="M37" s="17">
        <v>250000</v>
      </c>
      <c r="N37" s="18">
        <f t="shared" si="0"/>
        <v>381600</v>
      </c>
    </row>
    <row r="38" spans="1:14" ht="88.5" customHeight="1" thickBot="1" x14ac:dyDescent="0.3">
      <c r="A38" s="16">
        <v>1</v>
      </c>
      <c r="B38" s="16" t="s">
        <v>55</v>
      </c>
      <c r="C38" s="3" t="s">
        <v>22</v>
      </c>
      <c r="D38" s="16" t="s">
        <v>53</v>
      </c>
      <c r="E38" s="16" t="s">
        <v>26</v>
      </c>
      <c r="F38" s="16" t="s">
        <v>16</v>
      </c>
      <c r="G38" s="16">
        <v>24</v>
      </c>
      <c r="H38" s="16">
        <v>10</v>
      </c>
      <c r="I38" s="16">
        <v>20</v>
      </c>
      <c r="J38" s="17">
        <v>125000</v>
      </c>
      <c r="K38" s="17">
        <v>78000</v>
      </c>
      <c r="L38" s="17">
        <f>J38+K38</f>
        <v>203000</v>
      </c>
      <c r="M38" s="17">
        <v>225000</v>
      </c>
      <c r="N38" s="18">
        <f t="shared" si="0"/>
        <v>428000</v>
      </c>
    </row>
    <row r="39" spans="1:14" ht="15.75" thickBot="1" x14ac:dyDescent="0.3">
      <c r="A39" s="2">
        <f>SUM(A35:A38)</f>
        <v>4</v>
      </c>
      <c r="B39" s="77" t="s">
        <v>13</v>
      </c>
      <c r="C39" s="77"/>
      <c r="D39" s="77"/>
      <c r="E39" s="77"/>
      <c r="F39" s="77"/>
      <c r="G39" s="3">
        <f t="shared" ref="G39:N39" si="1">SUM(G35:G38)</f>
        <v>88</v>
      </c>
      <c r="H39" s="3">
        <f t="shared" si="1"/>
        <v>42</v>
      </c>
      <c r="I39" s="3">
        <f t="shared" si="1"/>
        <v>98</v>
      </c>
      <c r="J39" s="4">
        <f t="shared" si="1"/>
        <v>445000</v>
      </c>
      <c r="K39" s="4">
        <f t="shared" si="1"/>
        <v>352000</v>
      </c>
      <c r="L39" s="4">
        <f t="shared" si="1"/>
        <v>797000</v>
      </c>
      <c r="M39" s="4">
        <f t="shared" si="1"/>
        <v>1025000</v>
      </c>
      <c r="N39" s="4">
        <f t="shared" si="1"/>
        <v>1822000</v>
      </c>
    </row>
    <row r="40" spans="1:14" ht="15.75" thickBot="1" x14ac:dyDescent="0.3">
      <c r="A40" s="74" t="s">
        <v>14</v>
      </c>
      <c r="B40" s="75"/>
      <c r="C40" s="75"/>
      <c r="D40" s="75"/>
      <c r="E40" s="75"/>
      <c r="F40" s="75"/>
      <c r="G40" s="75"/>
      <c r="H40" s="5"/>
      <c r="I40" s="6"/>
      <c r="J40" s="6"/>
      <c r="K40" s="7">
        <f>0.1*K39</f>
        <v>35200</v>
      </c>
      <c r="L40" s="8">
        <f>K39*0.1</f>
        <v>35200</v>
      </c>
      <c r="M40" s="9">
        <v>0</v>
      </c>
      <c r="N40" s="10">
        <f>L40</f>
        <v>35200</v>
      </c>
    </row>
    <row r="41" spans="1:14" ht="15.75" thickBot="1" x14ac:dyDescent="0.3">
      <c r="A41" s="76" t="s">
        <v>15</v>
      </c>
      <c r="B41" s="77"/>
      <c r="C41" s="77"/>
      <c r="D41" s="77"/>
      <c r="E41" s="77"/>
      <c r="F41" s="77"/>
      <c r="G41" s="77"/>
      <c r="H41" s="11"/>
      <c r="I41" s="11"/>
      <c r="J41" s="11"/>
      <c r="K41" s="12">
        <f>SUM(K39:K40)</f>
        <v>387200</v>
      </c>
      <c r="L41" s="13">
        <f>SUM(L39:L40)</f>
        <v>832200</v>
      </c>
      <c r="M41" s="14">
        <f>SUM(M39:M40)</f>
        <v>1025000</v>
      </c>
      <c r="N41" s="15">
        <f>N40+N39</f>
        <v>1857200</v>
      </c>
    </row>
    <row r="43" spans="1:14" ht="33.75" customHeight="1" thickBot="1" x14ac:dyDescent="0.3">
      <c r="A43" s="92" t="s">
        <v>28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</row>
    <row r="44" spans="1:14" ht="15.75" thickBot="1" x14ac:dyDescent="0.3">
      <c r="A44" s="90" t="s">
        <v>4</v>
      </c>
      <c r="B44" s="81" t="s">
        <v>5</v>
      </c>
      <c r="C44" s="81"/>
      <c r="D44" s="93" t="s">
        <v>29</v>
      </c>
      <c r="E44" s="93" t="s">
        <v>6</v>
      </c>
      <c r="F44" s="93" t="s">
        <v>7</v>
      </c>
      <c r="G44" s="93" t="s">
        <v>8</v>
      </c>
      <c r="H44" s="93" t="s">
        <v>9</v>
      </c>
      <c r="I44" s="93"/>
      <c r="J44" s="81" t="s">
        <v>10</v>
      </c>
      <c r="K44" s="81" t="s">
        <v>45</v>
      </c>
      <c r="L44" s="85" t="s">
        <v>11</v>
      </c>
      <c r="M44" s="78" t="s">
        <v>30</v>
      </c>
      <c r="N44" s="85" t="s">
        <v>31</v>
      </c>
    </row>
    <row r="45" spans="1:14" ht="15.75" thickBot="1" x14ac:dyDescent="0.3">
      <c r="A45" s="91"/>
      <c r="B45" s="83"/>
      <c r="C45" s="83"/>
      <c r="D45" s="94"/>
      <c r="E45" s="94"/>
      <c r="F45" s="94"/>
      <c r="G45" s="97"/>
      <c r="H45" s="81" t="s">
        <v>32</v>
      </c>
      <c r="I45" s="81" t="s">
        <v>33</v>
      </c>
      <c r="J45" s="96"/>
      <c r="K45" s="96"/>
      <c r="L45" s="86"/>
      <c r="M45" s="79"/>
      <c r="N45" s="86"/>
    </row>
    <row r="46" spans="1:14" ht="30" customHeight="1" thickBot="1" x14ac:dyDescent="0.3">
      <c r="A46" s="91"/>
      <c r="B46" s="20" t="s">
        <v>34</v>
      </c>
      <c r="C46" s="20" t="s">
        <v>12</v>
      </c>
      <c r="D46" s="95"/>
      <c r="E46" s="95"/>
      <c r="F46" s="95"/>
      <c r="G46" s="98"/>
      <c r="H46" s="82"/>
      <c r="I46" s="83"/>
      <c r="J46" s="82"/>
      <c r="K46" s="82"/>
      <c r="L46" s="87"/>
      <c r="M46" s="80"/>
      <c r="N46" s="87"/>
    </row>
    <row r="47" spans="1:14" ht="89.25" customHeight="1" thickBot="1" x14ac:dyDescent="0.3">
      <c r="A47" s="21">
        <v>1</v>
      </c>
      <c r="B47" s="16" t="s">
        <v>58</v>
      </c>
      <c r="C47" s="3" t="s">
        <v>35</v>
      </c>
      <c r="D47" s="22" t="s">
        <v>36</v>
      </c>
      <c r="E47" s="23" t="s">
        <v>37</v>
      </c>
      <c r="F47" s="22" t="s">
        <v>38</v>
      </c>
      <c r="G47" s="22">
        <v>24</v>
      </c>
      <c r="H47" s="22">
        <v>24</v>
      </c>
      <c r="I47" s="22">
        <v>6</v>
      </c>
      <c r="J47" s="17">
        <v>59000</v>
      </c>
      <c r="K47" s="17">
        <v>101400</v>
      </c>
      <c r="L47" s="17">
        <f>+J47+K47</f>
        <v>160400</v>
      </c>
      <c r="M47" s="17">
        <v>0</v>
      </c>
      <c r="N47" s="17">
        <f>SUM(L47:M47)</f>
        <v>160400</v>
      </c>
    </row>
    <row r="48" spans="1:14" ht="88.5" customHeight="1" thickBot="1" x14ac:dyDescent="0.3">
      <c r="A48" s="24">
        <v>1</v>
      </c>
      <c r="B48" s="24" t="s">
        <v>69</v>
      </c>
      <c r="C48" s="3" t="s">
        <v>39</v>
      </c>
      <c r="D48" s="23" t="s">
        <v>40</v>
      </c>
      <c r="E48" s="23" t="s">
        <v>41</v>
      </c>
      <c r="F48" s="22" t="s">
        <v>42</v>
      </c>
      <c r="G48" s="22">
        <v>40</v>
      </c>
      <c r="H48" s="22">
        <v>25</v>
      </c>
      <c r="I48" s="22">
        <v>5</v>
      </c>
      <c r="J48" s="17">
        <v>175520</v>
      </c>
      <c r="K48" s="17">
        <v>187400</v>
      </c>
      <c r="L48" s="17">
        <f>+J48+K48</f>
        <v>362920</v>
      </c>
      <c r="M48" s="17">
        <v>0</v>
      </c>
      <c r="N48" s="17">
        <f>SUM(L48:M48)</f>
        <v>362920</v>
      </c>
    </row>
    <row r="49" spans="1:14" ht="84.75" customHeight="1" thickBot="1" x14ac:dyDescent="0.3">
      <c r="A49" s="32">
        <v>1</v>
      </c>
      <c r="B49" s="23" t="s">
        <v>74</v>
      </c>
      <c r="C49" s="3" t="s">
        <v>73</v>
      </c>
      <c r="D49" s="22" t="s">
        <v>36</v>
      </c>
      <c r="E49" s="17" t="s">
        <v>82</v>
      </c>
      <c r="F49" s="17" t="s">
        <v>43</v>
      </c>
      <c r="G49" s="22">
        <v>24</v>
      </c>
      <c r="H49" s="22">
        <v>25</v>
      </c>
      <c r="I49" s="22">
        <v>5</v>
      </c>
      <c r="J49" s="17">
        <v>57000</v>
      </c>
      <c r="K49" s="17">
        <v>98000</v>
      </c>
      <c r="L49" s="17">
        <f>+J49+K49</f>
        <v>155000</v>
      </c>
      <c r="M49" s="17">
        <v>0</v>
      </c>
      <c r="N49" s="17">
        <f>SUM(L49:M49)</f>
        <v>155000</v>
      </c>
    </row>
    <row r="50" spans="1:14" ht="15.75" thickBot="1" x14ac:dyDescent="0.3">
      <c r="A50" s="2">
        <f>SUM(A47:A49)</f>
        <v>3</v>
      </c>
      <c r="B50" s="77" t="s">
        <v>13</v>
      </c>
      <c r="C50" s="77"/>
      <c r="D50" s="77"/>
      <c r="E50" s="77"/>
      <c r="F50" s="77"/>
      <c r="G50" s="3">
        <f t="shared" ref="G50:M50" si="2">SUM(G47:G49)</f>
        <v>88</v>
      </c>
      <c r="H50" s="3">
        <f t="shared" si="2"/>
        <v>74</v>
      </c>
      <c r="I50" s="3">
        <f t="shared" si="2"/>
        <v>16</v>
      </c>
      <c r="J50" s="27">
        <f t="shared" si="2"/>
        <v>291520</v>
      </c>
      <c r="K50" s="27">
        <f t="shared" si="2"/>
        <v>386800</v>
      </c>
      <c r="L50" s="25">
        <f>SUM(L47:L49)</f>
        <v>678320</v>
      </c>
      <c r="M50" s="25">
        <f t="shared" si="2"/>
        <v>0</v>
      </c>
      <c r="N50" s="25">
        <f>+L50+M50</f>
        <v>678320</v>
      </c>
    </row>
    <row r="51" spans="1:14" ht="15.75" thickBot="1" x14ac:dyDescent="0.3">
      <c r="A51" s="74" t="s">
        <v>14</v>
      </c>
      <c r="B51" s="75"/>
      <c r="C51" s="75"/>
      <c r="D51" s="75"/>
      <c r="E51" s="75"/>
      <c r="F51" s="75"/>
      <c r="G51" s="75"/>
      <c r="H51" s="5"/>
      <c r="I51" s="6"/>
      <c r="J51" s="6"/>
      <c r="K51" s="27">
        <f>0.1*K50</f>
        <v>38680</v>
      </c>
      <c r="L51" s="25">
        <f>+K51</f>
        <v>38680</v>
      </c>
      <c r="M51" s="25" t="s">
        <v>44</v>
      </c>
      <c r="N51" s="25">
        <f>+L51</f>
        <v>38680</v>
      </c>
    </row>
    <row r="52" spans="1:14" ht="15.75" thickBot="1" x14ac:dyDescent="0.3">
      <c r="A52" s="76" t="s">
        <v>15</v>
      </c>
      <c r="B52" s="77"/>
      <c r="C52" s="77"/>
      <c r="D52" s="77"/>
      <c r="E52" s="77"/>
      <c r="F52" s="77"/>
      <c r="G52" s="77"/>
      <c r="H52" s="11"/>
      <c r="I52" s="11"/>
      <c r="J52" s="11"/>
      <c r="K52" s="27">
        <f>SUM(K50:K51)</f>
        <v>425480</v>
      </c>
      <c r="L52" s="25">
        <f>SUM(L50:L51)</f>
        <v>717000</v>
      </c>
      <c r="M52" s="25">
        <f>SUM(M50:M51)</f>
        <v>0</v>
      </c>
      <c r="N52" s="25">
        <f>SUM(N50:N51)</f>
        <v>717000</v>
      </c>
    </row>
    <row r="55" spans="1:14" ht="15.75" customHeight="1" thickBot="1" x14ac:dyDescent="0.3">
      <c r="A55" s="92" t="s">
        <v>56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</row>
    <row r="56" spans="1:14" ht="23.25" customHeight="1" thickBot="1" x14ac:dyDescent="0.3">
      <c r="A56" s="90" t="s">
        <v>4</v>
      </c>
      <c r="B56" s="81" t="s">
        <v>5</v>
      </c>
      <c r="C56" s="81"/>
      <c r="D56" s="93" t="s">
        <v>29</v>
      </c>
      <c r="E56" s="93" t="s">
        <v>6</v>
      </c>
      <c r="F56" s="93" t="s">
        <v>7</v>
      </c>
      <c r="G56" s="93" t="s">
        <v>8</v>
      </c>
      <c r="H56" s="93" t="s">
        <v>9</v>
      </c>
      <c r="I56" s="93"/>
      <c r="J56" s="81" t="s">
        <v>10</v>
      </c>
      <c r="K56" s="81" t="s">
        <v>45</v>
      </c>
      <c r="L56" s="85" t="s">
        <v>11</v>
      </c>
      <c r="M56" s="78" t="s">
        <v>30</v>
      </c>
      <c r="N56" s="85" t="s">
        <v>31</v>
      </c>
    </row>
    <row r="57" spans="1:14" ht="15.75" customHeight="1" thickBot="1" x14ac:dyDescent="0.3">
      <c r="A57" s="91"/>
      <c r="B57" s="83"/>
      <c r="C57" s="83"/>
      <c r="D57" s="94"/>
      <c r="E57" s="94"/>
      <c r="F57" s="94"/>
      <c r="G57" s="97"/>
      <c r="H57" s="93" t="s">
        <v>32</v>
      </c>
      <c r="I57" s="81" t="s">
        <v>33</v>
      </c>
      <c r="J57" s="96"/>
      <c r="K57" s="96"/>
      <c r="L57" s="86"/>
      <c r="M57" s="79"/>
      <c r="N57" s="86"/>
    </row>
    <row r="58" spans="1:14" ht="27" customHeight="1" thickBot="1" x14ac:dyDescent="0.3">
      <c r="A58" s="91"/>
      <c r="B58" s="20" t="s">
        <v>34</v>
      </c>
      <c r="C58" s="20" t="s">
        <v>12</v>
      </c>
      <c r="D58" s="95"/>
      <c r="E58" s="95"/>
      <c r="F58" s="95"/>
      <c r="G58" s="98"/>
      <c r="H58" s="98"/>
      <c r="I58" s="83"/>
      <c r="J58" s="82"/>
      <c r="K58" s="82"/>
      <c r="L58" s="87"/>
      <c r="M58" s="80"/>
      <c r="N58" s="87"/>
    </row>
    <row r="59" spans="1:14" ht="88.5" customHeight="1" thickBot="1" x14ac:dyDescent="0.3">
      <c r="A59" s="16">
        <v>1</v>
      </c>
      <c r="B59" s="16" t="s">
        <v>57</v>
      </c>
      <c r="C59" s="3" t="s">
        <v>51</v>
      </c>
      <c r="D59" s="16" t="s">
        <v>46</v>
      </c>
      <c r="E59" s="16" t="s">
        <v>89</v>
      </c>
      <c r="F59" s="16" t="s">
        <v>65</v>
      </c>
      <c r="G59" s="16">
        <v>24</v>
      </c>
      <c r="H59" s="16">
        <v>10</v>
      </c>
      <c r="I59" s="16">
        <v>30</v>
      </c>
      <c r="J59" s="17">
        <v>105513</v>
      </c>
      <c r="K59" s="17">
        <v>111600</v>
      </c>
      <c r="L59" s="31">
        <f>J59+K59</f>
        <v>217113</v>
      </c>
      <c r="M59" s="17">
        <v>0</v>
      </c>
      <c r="N59" s="17">
        <f>M59+L59</f>
        <v>217113</v>
      </c>
    </row>
    <row r="60" spans="1:14" ht="90" customHeight="1" thickBot="1" x14ac:dyDescent="0.3">
      <c r="A60" s="16">
        <v>1</v>
      </c>
      <c r="B60" s="16" t="s">
        <v>70</v>
      </c>
      <c r="C60" s="3" t="s">
        <v>35</v>
      </c>
      <c r="D60" s="16" t="s">
        <v>46</v>
      </c>
      <c r="E60" s="16" t="s">
        <v>90</v>
      </c>
      <c r="F60" s="16" t="s">
        <v>63</v>
      </c>
      <c r="G60" s="16">
        <v>24</v>
      </c>
      <c r="H60" s="16">
        <v>10</v>
      </c>
      <c r="I60" s="16">
        <v>30</v>
      </c>
      <c r="J60" s="17">
        <v>82255</v>
      </c>
      <c r="K60" s="17">
        <v>93000</v>
      </c>
      <c r="L60" s="31">
        <f>J60+K60</f>
        <v>175255</v>
      </c>
      <c r="M60" s="17">
        <v>0</v>
      </c>
      <c r="N60" s="17">
        <f t="shared" ref="N60:N63" si="3">M60+L60</f>
        <v>175255</v>
      </c>
    </row>
    <row r="61" spans="1:14" ht="72" thickBot="1" x14ac:dyDescent="0.3">
      <c r="A61" s="16">
        <v>1</v>
      </c>
      <c r="B61" s="16" t="s">
        <v>71</v>
      </c>
      <c r="C61" s="3" t="s">
        <v>21</v>
      </c>
      <c r="D61" s="16" t="s">
        <v>46</v>
      </c>
      <c r="E61" s="16" t="s">
        <v>91</v>
      </c>
      <c r="F61" s="16" t="s">
        <v>64</v>
      </c>
      <c r="G61" s="16">
        <v>24</v>
      </c>
      <c r="H61" s="16">
        <v>10</v>
      </c>
      <c r="I61" s="16">
        <v>30</v>
      </c>
      <c r="J61" s="17">
        <v>105513</v>
      </c>
      <c r="K61" s="17">
        <v>111600</v>
      </c>
      <c r="L61" s="31">
        <f>J61+K61</f>
        <v>217113</v>
      </c>
      <c r="M61" s="17">
        <v>0</v>
      </c>
      <c r="N61" s="17">
        <f t="shared" si="3"/>
        <v>217113</v>
      </c>
    </row>
    <row r="62" spans="1:14" ht="89.25" customHeight="1" thickBot="1" x14ac:dyDescent="0.3">
      <c r="A62" s="16">
        <v>1</v>
      </c>
      <c r="B62" s="16" t="s">
        <v>70</v>
      </c>
      <c r="C62" s="3" t="s">
        <v>35</v>
      </c>
      <c r="D62" s="16" t="s">
        <v>46</v>
      </c>
      <c r="E62" s="16" t="s">
        <v>92</v>
      </c>
      <c r="F62" s="16" t="s">
        <v>63</v>
      </c>
      <c r="G62" s="16">
        <v>24</v>
      </c>
      <c r="H62" s="16">
        <v>10</v>
      </c>
      <c r="I62" s="16">
        <v>30</v>
      </c>
      <c r="J62" s="17">
        <v>82255</v>
      </c>
      <c r="K62" s="17">
        <v>93000</v>
      </c>
      <c r="L62" s="31">
        <f>J62+K62</f>
        <v>175255</v>
      </c>
      <c r="M62" s="17">
        <v>0</v>
      </c>
      <c r="N62" s="17">
        <f t="shared" si="3"/>
        <v>175255</v>
      </c>
    </row>
    <row r="63" spans="1:14" ht="90.75" customHeight="1" thickBot="1" x14ac:dyDescent="0.3">
      <c r="A63" s="16">
        <v>1</v>
      </c>
      <c r="B63" s="16" t="s">
        <v>57</v>
      </c>
      <c r="C63" s="3" t="s">
        <v>51</v>
      </c>
      <c r="D63" s="16" t="s">
        <v>46</v>
      </c>
      <c r="E63" s="16" t="s">
        <v>93</v>
      </c>
      <c r="F63" s="16" t="s">
        <v>50</v>
      </c>
      <c r="G63" s="16">
        <v>24</v>
      </c>
      <c r="H63" s="16">
        <v>10</v>
      </c>
      <c r="I63" s="16">
        <v>30</v>
      </c>
      <c r="J63" s="17">
        <v>105513</v>
      </c>
      <c r="K63" s="17">
        <v>111600</v>
      </c>
      <c r="L63" s="31">
        <f>J63+K63</f>
        <v>217113</v>
      </c>
      <c r="M63" s="17">
        <v>0</v>
      </c>
      <c r="N63" s="17">
        <f t="shared" si="3"/>
        <v>217113</v>
      </c>
    </row>
    <row r="64" spans="1:14" ht="15.75" thickBot="1" x14ac:dyDescent="0.3">
      <c r="A64" s="2">
        <f>SUM(A59:A63)</f>
        <v>5</v>
      </c>
      <c r="B64" s="77" t="s">
        <v>13</v>
      </c>
      <c r="C64" s="77"/>
      <c r="D64" s="77"/>
      <c r="E64" s="77"/>
      <c r="F64" s="77"/>
      <c r="G64" s="3">
        <f t="shared" ref="G64:N64" si="4">SUM(G59:G63)</f>
        <v>120</v>
      </c>
      <c r="H64" s="3">
        <f t="shared" si="4"/>
        <v>50</v>
      </c>
      <c r="I64" s="3">
        <f t="shared" si="4"/>
        <v>150</v>
      </c>
      <c r="J64" s="4">
        <f t="shared" si="4"/>
        <v>481049</v>
      </c>
      <c r="K64" s="4">
        <f t="shared" si="4"/>
        <v>520800</v>
      </c>
      <c r="L64" s="4">
        <f t="shared" si="4"/>
        <v>1001849</v>
      </c>
      <c r="M64" s="4">
        <f t="shared" si="4"/>
        <v>0</v>
      </c>
      <c r="N64" s="4">
        <f t="shared" si="4"/>
        <v>1001849</v>
      </c>
    </row>
    <row r="65" spans="1:14" ht="15.75" thickBot="1" x14ac:dyDescent="0.3">
      <c r="A65" s="74" t="s">
        <v>14</v>
      </c>
      <c r="B65" s="75"/>
      <c r="C65" s="75"/>
      <c r="D65" s="75"/>
      <c r="E65" s="75"/>
      <c r="F65" s="75"/>
      <c r="G65" s="75"/>
      <c r="H65" s="5"/>
      <c r="I65" s="6"/>
      <c r="J65" s="6"/>
      <c r="K65" s="7">
        <f>0.1*K64</f>
        <v>52080</v>
      </c>
      <c r="L65" s="8">
        <f>K64*0.1</f>
        <v>52080</v>
      </c>
      <c r="M65" s="9">
        <v>0</v>
      </c>
      <c r="N65" s="10">
        <f>L65</f>
        <v>52080</v>
      </c>
    </row>
    <row r="66" spans="1:14" ht="15.75" thickBot="1" x14ac:dyDescent="0.3">
      <c r="A66" s="76" t="s">
        <v>15</v>
      </c>
      <c r="B66" s="77"/>
      <c r="C66" s="77"/>
      <c r="D66" s="77"/>
      <c r="E66" s="77"/>
      <c r="F66" s="77"/>
      <c r="G66" s="77"/>
      <c r="H66" s="11"/>
      <c r="I66" s="11"/>
      <c r="J66" s="11"/>
      <c r="K66" s="12">
        <f>SUM(K64:K65)</f>
        <v>572880</v>
      </c>
      <c r="L66" s="13">
        <f>SUM(L64:L65)</f>
        <v>1053929</v>
      </c>
      <c r="M66" s="14">
        <f>SUM(M64:M65)</f>
        <v>0</v>
      </c>
      <c r="N66" s="15">
        <f>N65+N64</f>
        <v>1053929</v>
      </c>
    </row>
    <row r="68" spans="1:14" ht="24" customHeight="1" thickBot="1" x14ac:dyDescent="0.3">
      <c r="A68" s="103" t="s">
        <v>59</v>
      </c>
      <c r="B68" s="103"/>
      <c r="C68" s="103"/>
    </row>
    <row r="69" spans="1:14" ht="21.75" customHeight="1" thickBot="1" x14ac:dyDescent="0.3">
      <c r="A69" s="90" t="s">
        <v>4</v>
      </c>
      <c r="B69" s="81" t="s">
        <v>5</v>
      </c>
      <c r="C69" s="81"/>
      <c r="D69" s="93" t="s">
        <v>29</v>
      </c>
      <c r="E69" s="93" t="s">
        <v>6</v>
      </c>
      <c r="F69" s="93" t="s">
        <v>7</v>
      </c>
      <c r="G69" s="93" t="s">
        <v>8</v>
      </c>
      <c r="H69" s="93" t="s">
        <v>9</v>
      </c>
      <c r="I69" s="93"/>
      <c r="J69" s="81" t="s">
        <v>10</v>
      </c>
      <c r="K69" s="81" t="s">
        <v>45</v>
      </c>
      <c r="L69" s="85" t="s">
        <v>11</v>
      </c>
      <c r="M69" s="78" t="s">
        <v>30</v>
      </c>
      <c r="N69" s="85" t="s">
        <v>31</v>
      </c>
    </row>
    <row r="70" spans="1:14" ht="23.25" customHeight="1" thickBot="1" x14ac:dyDescent="0.3">
      <c r="A70" s="91"/>
      <c r="B70" s="83"/>
      <c r="C70" s="83"/>
      <c r="D70" s="94"/>
      <c r="E70" s="94"/>
      <c r="F70" s="94"/>
      <c r="G70" s="97"/>
      <c r="H70" s="93" t="s">
        <v>32</v>
      </c>
      <c r="I70" s="81" t="s">
        <v>33</v>
      </c>
      <c r="J70" s="96"/>
      <c r="K70" s="96"/>
      <c r="L70" s="86"/>
      <c r="M70" s="79"/>
      <c r="N70" s="86"/>
    </row>
    <row r="71" spans="1:14" ht="22.5" customHeight="1" thickBot="1" x14ac:dyDescent="0.3">
      <c r="A71" s="91"/>
      <c r="B71" s="20" t="s">
        <v>34</v>
      </c>
      <c r="C71" s="20" t="s">
        <v>12</v>
      </c>
      <c r="D71" s="95"/>
      <c r="E71" s="95"/>
      <c r="F71" s="95"/>
      <c r="G71" s="98"/>
      <c r="H71" s="98"/>
      <c r="I71" s="83"/>
      <c r="J71" s="82"/>
      <c r="K71" s="82"/>
      <c r="L71" s="87"/>
      <c r="M71" s="80"/>
      <c r="N71" s="87"/>
    </row>
    <row r="72" spans="1:14" ht="69" customHeight="1" thickBot="1" x14ac:dyDescent="0.3">
      <c r="A72" s="16">
        <v>1</v>
      </c>
      <c r="B72" s="16" t="s">
        <v>60</v>
      </c>
      <c r="C72" s="45" t="s">
        <v>95</v>
      </c>
      <c r="D72" s="16" t="s">
        <v>61</v>
      </c>
      <c r="E72" s="16" t="s">
        <v>84</v>
      </c>
      <c r="F72" s="16" t="s">
        <v>66</v>
      </c>
      <c r="G72" s="16">
        <v>24</v>
      </c>
      <c r="H72" s="16">
        <v>5</v>
      </c>
      <c r="I72" s="16">
        <v>35</v>
      </c>
      <c r="J72" s="17">
        <v>66000</v>
      </c>
      <c r="K72" s="17">
        <v>93000</v>
      </c>
      <c r="L72" s="31">
        <f>J72+K72</f>
        <v>159000</v>
      </c>
      <c r="M72" s="17">
        <v>0</v>
      </c>
      <c r="N72" s="17">
        <f>M72+L72</f>
        <v>159000</v>
      </c>
    </row>
    <row r="73" spans="1:14" ht="74.25" customHeight="1" thickBot="1" x14ac:dyDescent="0.3">
      <c r="A73" s="16">
        <v>1</v>
      </c>
      <c r="B73" s="16" t="s">
        <v>57</v>
      </c>
      <c r="C73" s="3" t="s">
        <v>51</v>
      </c>
      <c r="D73" s="16" t="s">
        <v>61</v>
      </c>
      <c r="E73" s="16" t="s">
        <v>85</v>
      </c>
      <c r="F73" s="16" t="s">
        <v>67</v>
      </c>
      <c r="G73" s="16">
        <v>24</v>
      </c>
      <c r="H73" s="16">
        <v>5</v>
      </c>
      <c r="I73" s="16">
        <v>35</v>
      </c>
      <c r="J73" s="17">
        <v>66000</v>
      </c>
      <c r="K73" s="17">
        <v>111600</v>
      </c>
      <c r="L73" s="31">
        <f>J73+K73</f>
        <v>177600</v>
      </c>
      <c r="M73" s="17">
        <v>0</v>
      </c>
      <c r="N73" s="17">
        <f t="shared" ref="N73:N76" si="5">M73+L73</f>
        <v>177600</v>
      </c>
    </row>
    <row r="74" spans="1:14" ht="79.5" customHeight="1" thickBot="1" x14ac:dyDescent="0.3">
      <c r="A74" s="16">
        <v>1</v>
      </c>
      <c r="B74" s="16" t="s">
        <v>60</v>
      </c>
      <c r="C74" s="45" t="s">
        <v>95</v>
      </c>
      <c r="D74" s="16" t="s">
        <v>61</v>
      </c>
      <c r="E74" s="16" t="s">
        <v>86</v>
      </c>
      <c r="F74" s="16" t="s">
        <v>83</v>
      </c>
      <c r="G74" s="16">
        <v>24</v>
      </c>
      <c r="H74" s="16">
        <v>5</v>
      </c>
      <c r="I74" s="16">
        <v>35</v>
      </c>
      <c r="J74" s="17">
        <v>66000</v>
      </c>
      <c r="K74" s="17">
        <v>93000</v>
      </c>
      <c r="L74" s="31">
        <f>J74+K74</f>
        <v>159000</v>
      </c>
      <c r="M74" s="17">
        <v>0</v>
      </c>
      <c r="N74" s="17">
        <f t="shared" si="5"/>
        <v>159000</v>
      </c>
    </row>
    <row r="75" spans="1:14" ht="81" customHeight="1" thickBot="1" x14ac:dyDescent="0.3">
      <c r="A75" s="16">
        <v>1</v>
      </c>
      <c r="B75" s="16" t="s">
        <v>57</v>
      </c>
      <c r="C75" s="3" t="s">
        <v>51</v>
      </c>
      <c r="D75" s="16" t="s">
        <v>61</v>
      </c>
      <c r="E75" s="16" t="s">
        <v>87</v>
      </c>
      <c r="F75" s="16" t="s">
        <v>83</v>
      </c>
      <c r="G75" s="16">
        <v>24</v>
      </c>
      <c r="H75" s="16">
        <v>5</v>
      </c>
      <c r="I75" s="16">
        <v>35</v>
      </c>
      <c r="J75" s="17">
        <v>66000</v>
      </c>
      <c r="K75" s="17">
        <v>111600</v>
      </c>
      <c r="L75" s="31">
        <f>J75+K75</f>
        <v>177600</v>
      </c>
      <c r="M75" s="17">
        <v>0</v>
      </c>
      <c r="N75" s="17">
        <f t="shared" si="5"/>
        <v>177600</v>
      </c>
    </row>
    <row r="76" spans="1:14" ht="79.5" customHeight="1" thickBot="1" x14ac:dyDescent="0.3">
      <c r="A76" s="16">
        <v>1</v>
      </c>
      <c r="B76" s="16" t="s">
        <v>58</v>
      </c>
      <c r="C76" s="3" t="s">
        <v>35</v>
      </c>
      <c r="D76" s="16" t="s">
        <v>61</v>
      </c>
      <c r="E76" s="16" t="s">
        <v>88</v>
      </c>
      <c r="F76" s="16" t="s">
        <v>68</v>
      </c>
      <c r="G76" s="16">
        <v>32</v>
      </c>
      <c r="H76" s="16">
        <v>5</v>
      </c>
      <c r="I76" s="16">
        <v>35</v>
      </c>
      <c r="J76" s="17">
        <v>66000</v>
      </c>
      <c r="K76" s="17">
        <v>93000</v>
      </c>
      <c r="L76" s="31">
        <f>J76+K76</f>
        <v>159000</v>
      </c>
      <c r="M76" s="17">
        <v>0</v>
      </c>
      <c r="N76" s="17">
        <f t="shared" si="5"/>
        <v>159000</v>
      </c>
    </row>
    <row r="77" spans="1:14" ht="15.75" thickBot="1" x14ac:dyDescent="0.3">
      <c r="A77" s="2">
        <f>SUM(A72:A76)</f>
        <v>5</v>
      </c>
      <c r="B77" s="77" t="s">
        <v>13</v>
      </c>
      <c r="C77" s="77"/>
      <c r="D77" s="77"/>
      <c r="E77" s="77"/>
      <c r="F77" s="77"/>
      <c r="G77" s="3">
        <f>SUM(G72:G76)</f>
        <v>128</v>
      </c>
      <c r="H77" s="3">
        <f>SUM(H72:H76)</f>
        <v>25</v>
      </c>
      <c r="I77" s="3">
        <f>SUM(I72:I76)</f>
        <v>175</v>
      </c>
      <c r="J77" s="4">
        <f>SUM(J72:J76)</f>
        <v>330000</v>
      </c>
      <c r="K77" s="4">
        <f t="shared" ref="K77" si="6">SUM(K72:K76)</f>
        <v>502200</v>
      </c>
      <c r="L77" s="4">
        <f t="shared" ref="L77" si="7">SUM(L72:L76)</f>
        <v>832200</v>
      </c>
      <c r="M77" s="14">
        <v>0</v>
      </c>
      <c r="N77" s="4">
        <f t="shared" ref="N77" si="8">SUM(N72:N76)</f>
        <v>832200</v>
      </c>
    </row>
    <row r="78" spans="1:14" ht="15.75" thickBot="1" x14ac:dyDescent="0.3">
      <c r="A78" s="74" t="s">
        <v>14</v>
      </c>
      <c r="B78" s="75"/>
      <c r="C78" s="75"/>
      <c r="D78" s="75"/>
      <c r="E78" s="75"/>
      <c r="F78" s="75"/>
      <c r="G78" s="75"/>
      <c r="H78" s="5"/>
      <c r="I78" s="6"/>
      <c r="J78" s="6"/>
      <c r="K78" s="7">
        <f>0.1*K77</f>
        <v>50220</v>
      </c>
      <c r="L78" s="8">
        <f>K77*0.1</f>
        <v>50220</v>
      </c>
      <c r="M78" s="14">
        <v>0</v>
      </c>
      <c r="N78" s="28">
        <f>L78</f>
        <v>50220</v>
      </c>
    </row>
    <row r="79" spans="1:14" ht="15.75" thickBot="1" x14ac:dyDescent="0.3">
      <c r="A79" s="76" t="s">
        <v>15</v>
      </c>
      <c r="B79" s="77"/>
      <c r="C79" s="77"/>
      <c r="D79" s="77"/>
      <c r="E79" s="77"/>
      <c r="F79" s="77"/>
      <c r="G79" s="77"/>
      <c r="H79" s="11"/>
      <c r="I79" s="11"/>
      <c r="J79" s="11"/>
      <c r="K79" s="12">
        <f>SUM(K77:K78)</f>
        <v>552420</v>
      </c>
      <c r="L79" s="13">
        <f>SUM(L77:L78)</f>
        <v>882420</v>
      </c>
      <c r="M79" s="14">
        <f>SUM(M77:M78)</f>
        <v>0</v>
      </c>
      <c r="N79" s="29">
        <f>N78+N77</f>
        <v>882420</v>
      </c>
    </row>
    <row r="81" spans="1:17" ht="15.75" customHeight="1" thickBot="1" x14ac:dyDescent="0.3">
      <c r="A81" s="106" t="s">
        <v>133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</row>
    <row r="82" spans="1:17" ht="15.75" customHeight="1" thickBot="1" x14ac:dyDescent="0.3">
      <c r="A82" s="90" t="s">
        <v>4</v>
      </c>
      <c r="B82" s="81" t="s">
        <v>5</v>
      </c>
      <c r="C82" s="81"/>
      <c r="D82" s="81" t="s">
        <v>97</v>
      </c>
      <c r="E82" s="81" t="s">
        <v>6</v>
      </c>
      <c r="F82" s="81" t="s">
        <v>7</v>
      </c>
      <c r="G82" s="81" t="s">
        <v>151</v>
      </c>
      <c r="H82" s="81" t="s">
        <v>9</v>
      </c>
      <c r="I82" s="81"/>
      <c r="J82" s="81" t="s">
        <v>10</v>
      </c>
      <c r="K82" s="81" t="s">
        <v>45</v>
      </c>
      <c r="L82" s="78" t="s">
        <v>11</v>
      </c>
      <c r="M82" s="78" t="s">
        <v>98</v>
      </c>
      <c r="N82" s="78" t="s">
        <v>99</v>
      </c>
    </row>
    <row r="83" spans="1:17" ht="15.75" customHeight="1" thickBot="1" x14ac:dyDescent="0.3">
      <c r="A83" s="91"/>
      <c r="B83" s="83"/>
      <c r="C83" s="83"/>
      <c r="D83" s="107"/>
      <c r="E83" s="107"/>
      <c r="F83" s="107"/>
      <c r="G83" s="96"/>
      <c r="H83" s="81" t="s">
        <v>32</v>
      </c>
      <c r="I83" s="81" t="s">
        <v>100</v>
      </c>
      <c r="J83" s="96"/>
      <c r="K83" s="96"/>
      <c r="L83" s="79"/>
      <c r="M83" s="79"/>
      <c r="N83" s="79"/>
    </row>
    <row r="84" spans="1:17" ht="17.25" customHeight="1" thickBot="1" x14ac:dyDescent="0.3">
      <c r="A84" s="116"/>
      <c r="B84" s="43" t="s">
        <v>101</v>
      </c>
      <c r="C84" s="71" t="s">
        <v>12</v>
      </c>
      <c r="D84" s="107"/>
      <c r="E84" s="107"/>
      <c r="F84" s="107"/>
      <c r="G84" s="96"/>
      <c r="H84" s="96"/>
      <c r="I84" s="107"/>
      <c r="J84" s="96"/>
      <c r="K84" s="96"/>
      <c r="L84" s="117"/>
      <c r="M84" s="117"/>
      <c r="N84" s="117"/>
    </row>
    <row r="85" spans="1:17" ht="57.75" thickBot="1" x14ac:dyDescent="0.3">
      <c r="A85" s="16">
        <v>1</v>
      </c>
      <c r="B85" s="16" t="s">
        <v>129</v>
      </c>
      <c r="C85" s="73" t="s">
        <v>152</v>
      </c>
      <c r="D85" s="16" t="s">
        <v>102</v>
      </c>
      <c r="E85" s="16" t="s">
        <v>103</v>
      </c>
      <c r="F85" s="16" t="s">
        <v>104</v>
      </c>
      <c r="G85" s="16">
        <v>28</v>
      </c>
      <c r="H85" s="16">
        <v>15</v>
      </c>
      <c r="I85" s="121">
        <v>15</v>
      </c>
      <c r="J85" s="65">
        <v>90000</v>
      </c>
      <c r="K85" s="65">
        <v>67600</v>
      </c>
      <c r="L85" s="31">
        <f>J85+K85</f>
        <v>157600</v>
      </c>
      <c r="M85" s="16"/>
      <c r="N85" s="18">
        <f>M85+L85</f>
        <v>157600</v>
      </c>
      <c r="O85" s="33"/>
      <c r="P85" s="33"/>
      <c r="Q85" s="33"/>
    </row>
    <row r="86" spans="1:17" ht="57.75" thickBot="1" x14ac:dyDescent="0.3">
      <c r="A86" s="16">
        <v>1</v>
      </c>
      <c r="B86" s="16" t="s">
        <v>129</v>
      </c>
      <c r="C86" s="73" t="s">
        <v>152</v>
      </c>
      <c r="D86" s="16" t="s">
        <v>102</v>
      </c>
      <c r="E86" s="16" t="s">
        <v>105</v>
      </c>
      <c r="F86" s="16" t="s">
        <v>106</v>
      </c>
      <c r="G86" s="16">
        <v>28</v>
      </c>
      <c r="H86" s="16">
        <v>15</v>
      </c>
      <c r="I86" s="121">
        <v>15</v>
      </c>
      <c r="J86" s="64">
        <v>84958.8</v>
      </c>
      <c r="K86" s="122" t="s">
        <v>107</v>
      </c>
      <c r="L86" s="65">
        <f>J86+K86</f>
        <v>152558.79999999999</v>
      </c>
      <c r="M86" s="16"/>
      <c r="N86" s="18">
        <f t="shared" ref="N86:N92" si="9">M86+L86</f>
        <v>152558.79999999999</v>
      </c>
      <c r="O86" s="33"/>
      <c r="P86" s="33"/>
      <c r="Q86" s="33"/>
    </row>
    <row r="87" spans="1:17" ht="72" thickBot="1" x14ac:dyDescent="0.3">
      <c r="A87" s="16">
        <v>1</v>
      </c>
      <c r="B87" s="16" t="s">
        <v>130</v>
      </c>
      <c r="C87" s="73" t="s">
        <v>95</v>
      </c>
      <c r="D87" s="16" t="s">
        <v>102</v>
      </c>
      <c r="E87" s="16" t="s">
        <v>108</v>
      </c>
      <c r="F87" s="16" t="s">
        <v>109</v>
      </c>
      <c r="G87" s="16">
        <v>32</v>
      </c>
      <c r="H87" s="16">
        <v>15</v>
      </c>
      <c r="I87" s="121">
        <v>45</v>
      </c>
      <c r="J87" s="64" t="s">
        <v>110</v>
      </c>
      <c r="K87" s="122" t="s">
        <v>111</v>
      </c>
      <c r="L87" s="65" t="s">
        <v>112</v>
      </c>
      <c r="M87" s="16"/>
      <c r="N87" s="18">
        <f t="shared" si="9"/>
        <v>141000</v>
      </c>
      <c r="O87" s="33"/>
      <c r="P87" s="33"/>
      <c r="Q87" s="33"/>
    </row>
    <row r="88" spans="1:17" ht="72" thickBot="1" x14ac:dyDescent="0.3">
      <c r="A88" s="16">
        <v>1</v>
      </c>
      <c r="B88" s="16" t="s">
        <v>131</v>
      </c>
      <c r="C88" s="73" t="s">
        <v>21</v>
      </c>
      <c r="D88" s="16" t="s">
        <v>102</v>
      </c>
      <c r="E88" s="16" t="s">
        <v>113</v>
      </c>
      <c r="F88" s="16" t="s">
        <v>114</v>
      </c>
      <c r="G88" s="16">
        <v>27</v>
      </c>
      <c r="H88" s="16">
        <v>5</v>
      </c>
      <c r="I88" s="121">
        <v>25</v>
      </c>
      <c r="J88" s="64" t="s">
        <v>115</v>
      </c>
      <c r="K88" s="122" t="s">
        <v>116</v>
      </c>
      <c r="L88" s="65" t="s">
        <v>117</v>
      </c>
      <c r="M88" s="16"/>
      <c r="N88" s="18">
        <f t="shared" si="9"/>
        <v>198008</v>
      </c>
      <c r="O88" s="33"/>
      <c r="P88" s="33"/>
      <c r="Q88" s="33"/>
    </row>
    <row r="89" spans="1:17" ht="72" thickBot="1" x14ac:dyDescent="0.3">
      <c r="A89" s="16">
        <v>1</v>
      </c>
      <c r="B89" s="16" t="s">
        <v>130</v>
      </c>
      <c r="C89" s="73" t="s">
        <v>95</v>
      </c>
      <c r="D89" s="16" t="s">
        <v>102</v>
      </c>
      <c r="E89" s="16" t="s">
        <v>118</v>
      </c>
      <c r="F89" s="16" t="s">
        <v>119</v>
      </c>
      <c r="G89" s="16">
        <v>32</v>
      </c>
      <c r="H89" s="16">
        <v>15</v>
      </c>
      <c r="I89" s="121">
        <v>45</v>
      </c>
      <c r="J89" s="64" t="s">
        <v>110</v>
      </c>
      <c r="K89" s="122" t="s">
        <v>111</v>
      </c>
      <c r="L89" s="65" t="s">
        <v>112</v>
      </c>
      <c r="M89" s="16"/>
      <c r="N89" s="18">
        <f t="shared" si="9"/>
        <v>141000</v>
      </c>
      <c r="O89" s="33"/>
      <c r="P89" s="33"/>
      <c r="Q89" s="33"/>
    </row>
    <row r="90" spans="1:17" ht="62.25" customHeight="1" thickBot="1" x14ac:dyDescent="0.3">
      <c r="A90" s="16">
        <v>1</v>
      </c>
      <c r="B90" s="16" t="s">
        <v>130</v>
      </c>
      <c r="C90" s="73" t="s">
        <v>153</v>
      </c>
      <c r="D90" s="16" t="s">
        <v>102</v>
      </c>
      <c r="E90" s="16" t="s">
        <v>120</v>
      </c>
      <c r="F90" s="16" t="s">
        <v>121</v>
      </c>
      <c r="G90" s="16">
        <v>32</v>
      </c>
      <c r="H90" s="16">
        <v>15</v>
      </c>
      <c r="I90" s="121">
        <v>45</v>
      </c>
      <c r="J90" s="64" t="s">
        <v>110</v>
      </c>
      <c r="K90" s="122" t="s">
        <v>111</v>
      </c>
      <c r="L90" s="65" t="s">
        <v>112</v>
      </c>
      <c r="M90" s="16"/>
      <c r="N90" s="18">
        <f t="shared" si="9"/>
        <v>141000</v>
      </c>
      <c r="O90" s="33"/>
      <c r="P90" s="33"/>
      <c r="Q90" s="33"/>
    </row>
    <row r="91" spans="1:17" ht="72" thickBot="1" x14ac:dyDescent="0.3">
      <c r="A91" s="16">
        <v>1</v>
      </c>
      <c r="B91" s="16" t="s">
        <v>132</v>
      </c>
      <c r="C91" s="73" t="s">
        <v>154</v>
      </c>
      <c r="D91" s="16" t="s">
        <v>102</v>
      </c>
      <c r="E91" s="16" t="s">
        <v>122</v>
      </c>
      <c r="F91" s="16" t="s">
        <v>123</v>
      </c>
      <c r="G91" s="16">
        <v>28</v>
      </c>
      <c r="H91" s="16">
        <v>15</v>
      </c>
      <c r="I91" s="121">
        <v>15</v>
      </c>
      <c r="J91" s="16" t="s">
        <v>124</v>
      </c>
      <c r="K91" s="16" t="s">
        <v>125</v>
      </c>
      <c r="L91" s="65" t="s">
        <v>126</v>
      </c>
      <c r="M91" s="16"/>
      <c r="N91" s="18">
        <f t="shared" si="9"/>
        <v>137200</v>
      </c>
      <c r="O91" s="33"/>
      <c r="P91" s="33"/>
      <c r="Q91" s="33"/>
    </row>
    <row r="92" spans="1:17" ht="57.75" thickBot="1" x14ac:dyDescent="0.3">
      <c r="A92" s="16">
        <v>1</v>
      </c>
      <c r="B92" s="16" t="s">
        <v>131</v>
      </c>
      <c r="C92" s="73" t="s">
        <v>155</v>
      </c>
      <c r="D92" s="16" t="s">
        <v>102</v>
      </c>
      <c r="E92" s="16" t="s">
        <v>127</v>
      </c>
      <c r="F92" s="16" t="s">
        <v>128</v>
      </c>
      <c r="G92" s="16">
        <v>27</v>
      </c>
      <c r="H92" s="16">
        <v>5</v>
      </c>
      <c r="I92" s="121">
        <v>25</v>
      </c>
      <c r="J92" s="64" t="s">
        <v>115</v>
      </c>
      <c r="K92" s="122" t="s">
        <v>116</v>
      </c>
      <c r="L92" s="65" t="s">
        <v>117</v>
      </c>
      <c r="M92" s="16"/>
      <c r="N92" s="18">
        <f t="shared" si="9"/>
        <v>198008</v>
      </c>
      <c r="O92" s="33"/>
      <c r="P92" s="33"/>
      <c r="Q92" s="33"/>
    </row>
    <row r="93" spans="1:17" ht="15.75" thickBot="1" x14ac:dyDescent="0.3">
      <c r="A93" s="118">
        <f>SUM(A85:A92)</f>
        <v>8</v>
      </c>
      <c r="B93" s="84" t="s">
        <v>13</v>
      </c>
      <c r="C93" s="84"/>
      <c r="D93" s="84"/>
      <c r="E93" s="84"/>
      <c r="F93" s="84"/>
      <c r="G93" s="119">
        <f t="shared" ref="G93:N93" si="10">SUM(G85:G92)</f>
        <v>234</v>
      </c>
      <c r="H93" s="119">
        <f t="shared" si="10"/>
        <v>100</v>
      </c>
      <c r="I93" s="119">
        <f t="shared" si="10"/>
        <v>230</v>
      </c>
      <c r="J93" s="120">
        <f t="shared" si="10"/>
        <v>174958.8</v>
      </c>
      <c r="K93" s="120">
        <f t="shared" si="10"/>
        <v>67600</v>
      </c>
      <c r="L93" s="120">
        <f t="shared" si="10"/>
        <v>310158.8</v>
      </c>
      <c r="M93" s="120">
        <f t="shared" si="10"/>
        <v>0</v>
      </c>
      <c r="N93" s="120">
        <f t="shared" si="10"/>
        <v>1266374.8</v>
      </c>
      <c r="O93" s="33"/>
      <c r="P93" s="33"/>
      <c r="Q93" s="33"/>
    </row>
    <row r="94" spans="1:17" ht="15.75" customHeight="1" thickBot="1" x14ac:dyDescent="0.3">
      <c r="A94" s="74" t="s">
        <v>14</v>
      </c>
      <c r="B94" s="75"/>
      <c r="C94" s="75"/>
      <c r="D94" s="75"/>
      <c r="E94" s="75"/>
      <c r="F94" s="75"/>
      <c r="G94" s="75"/>
      <c r="H94" s="5"/>
      <c r="I94" s="6"/>
      <c r="J94" s="6"/>
      <c r="K94" s="7">
        <f>0.1*K93</f>
        <v>6760</v>
      </c>
      <c r="L94" s="8">
        <f>K93*0.1</f>
        <v>6760</v>
      </c>
      <c r="M94" s="9">
        <v>0</v>
      </c>
      <c r="N94" s="10">
        <f>L94</f>
        <v>6760</v>
      </c>
      <c r="O94" s="33"/>
      <c r="P94" s="33"/>
      <c r="Q94" s="33"/>
    </row>
    <row r="95" spans="1:17" ht="15.75" customHeight="1" thickBot="1" x14ac:dyDescent="0.3">
      <c r="A95" s="76" t="s">
        <v>15</v>
      </c>
      <c r="B95" s="77"/>
      <c r="C95" s="77"/>
      <c r="D95" s="77"/>
      <c r="E95" s="77"/>
      <c r="F95" s="77"/>
      <c r="G95" s="77"/>
      <c r="H95" s="11"/>
      <c r="I95" s="11"/>
      <c r="J95" s="11"/>
      <c r="K95" s="12">
        <f>SUM(K93:K94)</f>
        <v>74360</v>
      </c>
      <c r="L95" s="13">
        <f>SUM(L93:L94)</f>
        <v>316918.8</v>
      </c>
      <c r="M95" s="14">
        <f>SUM(M93:M94)</f>
        <v>0</v>
      </c>
      <c r="N95" s="15">
        <f>N94+N93</f>
        <v>1273134.8</v>
      </c>
      <c r="O95" s="33"/>
      <c r="P95" s="33"/>
      <c r="Q95" s="33"/>
    </row>
    <row r="96" spans="1:17" x14ac:dyDescent="0.25"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</row>
    <row r="97" spans="2:17" x14ac:dyDescent="0.25"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</row>
    <row r="98" spans="2:17" x14ac:dyDescent="0.25">
      <c r="B98" s="104" t="s">
        <v>77</v>
      </c>
      <c r="C98" s="104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</row>
    <row r="99" spans="2:17" x14ac:dyDescent="0.25"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</row>
    <row r="100" spans="2:17" x14ac:dyDescent="0.25">
      <c r="B100" s="105" t="s">
        <v>75</v>
      </c>
      <c r="C100" s="105"/>
      <c r="D100" s="44">
        <f>+A39+A50+A64+A77+A93</f>
        <v>25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</row>
    <row r="101" spans="2:17" x14ac:dyDescent="0.25">
      <c r="B101" s="105" t="s">
        <v>76</v>
      </c>
      <c r="C101" s="105"/>
      <c r="D101" s="44">
        <f>+I39+I50+I64+I77+I93</f>
        <v>669</v>
      </c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</row>
    <row r="102" spans="2:17" x14ac:dyDescent="0.25">
      <c r="B102" s="34" t="s">
        <v>78</v>
      </c>
      <c r="C102" s="33"/>
      <c r="D102" s="44">
        <f>+H39+H50+H64+H77+H93</f>
        <v>291</v>
      </c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</row>
    <row r="103" spans="2:17" x14ac:dyDescent="0.25">
      <c r="B103" s="34" t="s">
        <v>79</v>
      </c>
      <c r="C103" s="33"/>
      <c r="D103" s="35">
        <f>+G39+G50+G64+G77+G93</f>
        <v>658</v>
      </c>
      <c r="E103" s="33"/>
      <c r="F103" s="33"/>
      <c r="G103" s="33"/>
      <c r="H103" s="33"/>
      <c r="I103" s="33"/>
      <c r="J103" s="33"/>
      <c r="K103" s="33"/>
      <c r="L103" s="33"/>
      <c r="M103" s="33"/>
      <c r="N103" s="33"/>
    </row>
    <row r="104" spans="2:17" x14ac:dyDescent="0.25">
      <c r="B104" s="34" t="s">
        <v>80</v>
      </c>
      <c r="C104" s="33"/>
      <c r="D104" s="41">
        <f>+N41+N52+N66+N79+N95</f>
        <v>5783683.7999999998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</row>
    <row r="105" spans="2:17" x14ac:dyDescent="0.25"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</row>
    <row r="106" spans="2:17" x14ac:dyDescent="0.25"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</row>
    <row r="107" spans="2:17" x14ac:dyDescent="0.25"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</row>
    <row r="108" spans="2:17" x14ac:dyDescent="0.25"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</row>
  </sheetData>
  <mergeCells count="99">
    <mergeCell ref="B98:C98"/>
    <mergeCell ref="B101:C101"/>
    <mergeCell ref="B100:C100"/>
    <mergeCell ref="A78:G78"/>
    <mergeCell ref="A79:G79"/>
    <mergeCell ref="A81:N81"/>
    <mergeCell ref="A82:A84"/>
    <mergeCell ref="B82:C83"/>
    <mergeCell ref="D82:D84"/>
    <mergeCell ref="E82:E84"/>
    <mergeCell ref="F82:F84"/>
    <mergeCell ref="G82:G84"/>
    <mergeCell ref="H82:I82"/>
    <mergeCell ref="J82:J84"/>
    <mergeCell ref="K82:K84"/>
    <mergeCell ref="L82:L84"/>
    <mergeCell ref="A68:C68"/>
    <mergeCell ref="M69:M71"/>
    <mergeCell ref="N69:N71"/>
    <mergeCell ref="H70:H71"/>
    <mergeCell ref="I70:I71"/>
    <mergeCell ref="L69:L71"/>
    <mergeCell ref="A69:A71"/>
    <mergeCell ref="B77:F77"/>
    <mergeCell ref="G69:G71"/>
    <mergeCell ref="H69:I69"/>
    <mergeCell ref="J69:J71"/>
    <mergeCell ref="K69:K71"/>
    <mergeCell ref="B69:C70"/>
    <mergeCell ref="D69:D71"/>
    <mergeCell ref="E69:E71"/>
    <mergeCell ref="F69:F71"/>
    <mergeCell ref="A29:N29"/>
    <mergeCell ref="A43:N43"/>
    <mergeCell ref="A44:A46"/>
    <mergeCell ref="B44:C45"/>
    <mergeCell ref="D44:D46"/>
    <mergeCell ref="E44:E46"/>
    <mergeCell ref="F44:F46"/>
    <mergeCell ref="G44:G46"/>
    <mergeCell ref="H44:I44"/>
    <mergeCell ref="J44:J46"/>
    <mergeCell ref="K44:K46"/>
    <mergeCell ref="L44:L46"/>
    <mergeCell ref="M44:M46"/>
    <mergeCell ref="A31:N31"/>
    <mergeCell ref="M32:M34"/>
    <mergeCell ref="N32:N34"/>
    <mergeCell ref="L32:L34"/>
    <mergeCell ref="A66:G66"/>
    <mergeCell ref="G56:G58"/>
    <mergeCell ref="B50:F50"/>
    <mergeCell ref="A51:G51"/>
    <mergeCell ref="A52:G52"/>
    <mergeCell ref="B64:F64"/>
    <mergeCell ref="A65:G65"/>
    <mergeCell ref="H57:H58"/>
    <mergeCell ref="B39:F39"/>
    <mergeCell ref="J32:J34"/>
    <mergeCell ref="K32:K34"/>
    <mergeCell ref="A40:G40"/>
    <mergeCell ref="A41:G41"/>
    <mergeCell ref="D32:D34"/>
    <mergeCell ref="E32:E34"/>
    <mergeCell ref="A23:N23"/>
    <mergeCell ref="A25:N25"/>
    <mergeCell ref="A27:N27"/>
    <mergeCell ref="A28:N28"/>
    <mergeCell ref="A24:N24"/>
    <mergeCell ref="H56:I56"/>
    <mergeCell ref="J56:J58"/>
    <mergeCell ref="K56:K58"/>
    <mergeCell ref="F32:F34"/>
    <mergeCell ref="G32:G34"/>
    <mergeCell ref="H32:I32"/>
    <mergeCell ref="H33:H34"/>
    <mergeCell ref="I33:I34"/>
    <mergeCell ref="L56:L58"/>
    <mergeCell ref="M56:M58"/>
    <mergeCell ref="A32:A34"/>
    <mergeCell ref="B32:C33"/>
    <mergeCell ref="I57:I58"/>
    <mergeCell ref="N44:N46"/>
    <mergeCell ref="H45:H46"/>
    <mergeCell ref="I45:I46"/>
    <mergeCell ref="A55:N55"/>
    <mergeCell ref="A56:A58"/>
    <mergeCell ref="B56:C57"/>
    <mergeCell ref="D56:D58"/>
    <mergeCell ref="E56:E58"/>
    <mergeCell ref="F56:F58"/>
    <mergeCell ref="N56:N58"/>
    <mergeCell ref="A94:G94"/>
    <mergeCell ref="A95:G95"/>
    <mergeCell ref="M82:M84"/>
    <mergeCell ref="N82:N84"/>
    <mergeCell ref="H83:H84"/>
    <mergeCell ref="I83:I84"/>
    <mergeCell ref="B93:F93"/>
  </mergeCells>
  <pageMargins left="0.25" right="0.25" top="0.75" bottom="0.75" header="0.3" footer="0.3"/>
  <pageSetup scale="65" orientation="landscape" r:id="rId1"/>
  <rowBreaks count="5" manualBreakCount="5">
    <brk id="29" max="13" man="1"/>
    <brk id="41" max="13" man="1"/>
    <brk id="52" max="13" man="1"/>
    <brk id="66" max="13" man="1"/>
    <brk id="80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A840-1A39-49A3-8FD6-BCF631B5EA03}">
  <dimension ref="A1:N59"/>
  <sheetViews>
    <sheetView topLeftCell="A37" workbookViewId="0">
      <selection activeCell="D46" sqref="D46"/>
    </sheetView>
  </sheetViews>
  <sheetFormatPr baseColWidth="10" defaultRowHeight="15" x14ac:dyDescent="0.25"/>
  <cols>
    <col min="1" max="1" width="4.7109375" customWidth="1"/>
    <col min="2" max="2" width="17.140625" customWidth="1"/>
    <col min="3" max="3" width="27" bestFit="1" customWidth="1"/>
    <col min="4" max="4" width="16.5703125" customWidth="1"/>
    <col min="6" max="6" width="13.85546875" customWidth="1"/>
    <col min="7" max="8" width="12.140625" customWidth="1"/>
    <col min="9" max="9" width="12.42578125" customWidth="1"/>
    <col min="10" max="10" width="14.140625" customWidth="1"/>
    <col min="11" max="11" width="14.85546875" customWidth="1"/>
    <col min="12" max="12" width="15.85546875" customWidth="1"/>
    <col min="13" max="13" width="15" customWidth="1"/>
    <col min="14" max="14" width="17.28515625" customWidth="1"/>
  </cols>
  <sheetData>
    <row r="1" spans="1:14" ht="18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ht="18" x14ac:dyDescent="0.25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 ht="18" x14ac:dyDescent="0.25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" x14ac:dyDescent="0.25">
      <c r="A5" s="100" t="s">
        <v>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</row>
    <row r="6" spans="1:14" ht="18" x14ac:dyDescent="0.25">
      <c r="A6" s="101" t="s">
        <v>18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8" x14ac:dyDescent="0.25">
      <c r="A7" s="102" t="s">
        <v>72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</row>
    <row r="9" spans="1:14" ht="29.25" customHeight="1" x14ac:dyDescent="0.25"/>
    <row r="10" spans="1:14" ht="24" customHeight="1" thickBot="1" x14ac:dyDescent="0.3">
      <c r="A10" s="92" t="s">
        <v>27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1:14" ht="15.75" thickBot="1" x14ac:dyDescent="0.3">
      <c r="A11" s="90" t="s">
        <v>4</v>
      </c>
      <c r="B11" s="81" t="s">
        <v>5</v>
      </c>
      <c r="C11" s="81"/>
      <c r="D11" s="93" t="s">
        <v>29</v>
      </c>
      <c r="E11" s="93" t="s">
        <v>6</v>
      </c>
      <c r="F11" s="93" t="s">
        <v>7</v>
      </c>
      <c r="G11" s="93" t="s">
        <v>8</v>
      </c>
      <c r="H11" s="93" t="s">
        <v>9</v>
      </c>
      <c r="I11" s="93"/>
      <c r="J11" s="81" t="s">
        <v>10</v>
      </c>
      <c r="K11" s="81" t="s">
        <v>45</v>
      </c>
      <c r="L11" s="85" t="s">
        <v>11</v>
      </c>
      <c r="M11" s="78" t="s">
        <v>30</v>
      </c>
      <c r="N11" s="85" t="s">
        <v>31</v>
      </c>
    </row>
    <row r="12" spans="1:14" ht="15.75" thickBot="1" x14ac:dyDescent="0.3">
      <c r="A12" s="91"/>
      <c r="B12" s="83"/>
      <c r="C12" s="83"/>
      <c r="D12" s="94"/>
      <c r="E12" s="94"/>
      <c r="F12" s="94"/>
      <c r="G12" s="97"/>
      <c r="H12" s="93" t="s">
        <v>32</v>
      </c>
      <c r="I12" s="93" t="s">
        <v>33</v>
      </c>
      <c r="J12" s="96"/>
      <c r="K12" s="96"/>
      <c r="L12" s="86"/>
      <c r="M12" s="79"/>
      <c r="N12" s="86"/>
    </row>
    <row r="13" spans="1:14" ht="15.75" thickBot="1" x14ac:dyDescent="0.3">
      <c r="A13" s="91"/>
      <c r="B13" s="20" t="s">
        <v>34</v>
      </c>
      <c r="C13" s="20" t="s">
        <v>12</v>
      </c>
      <c r="D13" s="95"/>
      <c r="E13" s="95"/>
      <c r="F13" s="95"/>
      <c r="G13" s="98"/>
      <c r="H13" s="98"/>
      <c r="I13" s="95"/>
      <c r="J13" s="82"/>
      <c r="K13" s="82"/>
      <c r="L13" s="87"/>
      <c r="M13" s="80"/>
      <c r="N13" s="87"/>
    </row>
    <row r="14" spans="1:14" ht="79.5" customHeight="1" thickBot="1" x14ac:dyDescent="0.3">
      <c r="A14" s="16">
        <v>1</v>
      </c>
      <c r="B14" s="16" t="s">
        <v>54</v>
      </c>
      <c r="C14" s="3" t="s">
        <v>20</v>
      </c>
      <c r="D14" s="16" t="s">
        <v>53</v>
      </c>
      <c r="E14" s="16" t="s">
        <v>23</v>
      </c>
      <c r="F14" s="16" t="s">
        <v>16</v>
      </c>
      <c r="G14" s="16">
        <v>24</v>
      </c>
      <c r="H14" s="16">
        <v>25</v>
      </c>
      <c r="I14" s="16">
        <v>5</v>
      </c>
      <c r="J14" s="17">
        <v>125000</v>
      </c>
      <c r="K14" s="17">
        <v>78000</v>
      </c>
      <c r="L14" s="26">
        <f>J14+K14</f>
        <v>203000</v>
      </c>
      <c r="M14" s="17">
        <v>300000</v>
      </c>
      <c r="N14" s="18">
        <f>M14+L14</f>
        <v>503000</v>
      </c>
    </row>
    <row r="15" spans="1:14" ht="75.75" customHeight="1" thickBot="1" x14ac:dyDescent="0.3">
      <c r="A15" s="16">
        <v>1</v>
      </c>
      <c r="B15" s="24" t="s">
        <v>49</v>
      </c>
      <c r="C15" s="3" t="s">
        <v>21</v>
      </c>
      <c r="D15" s="16" t="s">
        <v>53</v>
      </c>
      <c r="E15" s="16" t="s">
        <v>24</v>
      </c>
      <c r="F15" s="16" t="s">
        <v>16</v>
      </c>
      <c r="G15" s="16">
        <v>24</v>
      </c>
      <c r="H15" s="16">
        <v>2</v>
      </c>
      <c r="I15" s="16">
        <v>28</v>
      </c>
      <c r="J15" s="17">
        <v>125000</v>
      </c>
      <c r="K15" s="17">
        <v>134400</v>
      </c>
      <c r="L15" s="26">
        <f>J15+K15</f>
        <v>259400</v>
      </c>
      <c r="M15" s="17">
        <v>250000</v>
      </c>
      <c r="N15" s="18">
        <f t="shared" ref="N15" si="0">M15+L15</f>
        <v>509400</v>
      </c>
    </row>
    <row r="16" spans="1:14" ht="15.75" thickBot="1" x14ac:dyDescent="0.3">
      <c r="A16" s="2">
        <f>SUM(A14:A15)</f>
        <v>2</v>
      </c>
      <c r="B16" s="77" t="s">
        <v>13</v>
      </c>
      <c r="C16" s="77"/>
      <c r="D16" s="77"/>
      <c r="E16" s="77"/>
      <c r="F16" s="77"/>
      <c r="G16" s="3">
        <f t="shared" ref="G16:N16" si="1">SUM(G14:G15)</f>
        <v>48</v>
      </c>
      <c r="H16" s="3">
        <f t="shared" si="1"/>
        <v>27</v>
      </c>
      <c r="I16" s="3">
        <f t="shared" si="1"/>
        <v>33</v>
      </c>
      <c r="J16" s="4">
        <f t="shared" si="1"/>
        <v>250000</v>
      </c>
      <c r="K16" s="4">
        <f t="shared" si="1"/>
        <v>212400</v>
      </c>
      <c r="L16" s="4">
        <f t="shared" si="1"/>
        <v>462400</v>
      </c>
      <c r="M16" s="4">
        <f t="shared" si="1"/>
        <v>550000</v>
      </c>
      <c r="N16" s="4">
        <f t="shared" si="1"/>
        <v>1012400</v>
      </c>
    </row>
    <row r="17" spans="1:14" ht="15.75" thickBot="1" x14ac:dyDescent="0.3">
      <c r="A17" s="74" t="s">
        <v>14</v>
      </c>
      <c r="B17" s="75"/>
      <c r="C17" s="75"/>
      <c r="D17" s="75"/>
      <c r="E17" s="75"/>
      <c r="F17" s="75"/>
      <c r="G17" s="75"/>
      <c r="H17" s="5"/>
      <c r="I17" s="6"/>
      <c r="J17" s="6"/>
      <c r="K17" s="7">
        <f>0.1*K16</f>
        <v>21240</v>
      </c>
      <c r="L17" s="8">
        <f>K16*0.1</f>
        <v>21240</v>
      </c>
      <c r="M17" s="9">
        <v>0</v>
      </c>
      <c r="N17" s="10">
        <f>L17</f>
        <v>21240</v>
      </c>
    </row>
    <row r="18" spans="1:14" ht="15.75" thickBot="1" x14ac:dyDescent="0.3">
      <c r="A18" s="76" t="s">
        <v>15</v>
      </c>
      <c r="B18" s="77"/>
      <c r="C18" s="77"/>
      <c r="D18" s="77"/>
      <c r="E18" s="77"/>
      <c r="F18" s="77"/>
      <c r="G18" s="77"/>
      <c r="H18" s="11"/>
      <c r="I18" s="11"/>
      <c r="J18" s="11"/>
      <c r="K18" s="12">
        <f>SUM(K16:K17)</f>
        <v>233640</v>
      </c>
      <c r="L18" s="13">
        <f>SUM(L16:L17)</f>
        <v>483640</v>
      </c>
      <c r="M18" s="14">
        <f>SUM(M16:M17)</f>
        <v>550000</v>
      </c>
      <c r="N18" s="15">
        <f>N17+N16</f>
        <v>1033640</v>
      </c>
    </row>
    <row r="20" spans="1:14" ht="16.5" thickBot="1" x14ac:dyDescent="0.3">
      <c r="A20" s="92" t="s">
        <v>28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</row>
    <row r="21" spans="1:14" ht="15.75" thickBot="1" x14ac:dyDescent="0.3">
      <c r="A21" s="90" t="s">
        <v>4</v>
      </c>
      <c r="B21" s="81" t="s">
        <v>5</v>
      </c>
      <c r="C21" s="81"/>
      <c r="D21" s="93" t="s">
        <v>29</v>
      </c>
      <c r="E21" s="93" t="s">
        <v>6</v>
      </c>
      <c r="F21" s="93" t="s">
        <v>7</v>
      </c>
      <c r="G21" s="93" t="s">
        <v>8</v>
      </c>
      <c r="H21" s="93" t="s">
        <v>9</v>
      </c>
      <c r="I21" s="93"/>
      <c r="J21" s="81" t="s">
        <v>10</v>
      </c>
      <c r="K21" s="81" t="s">
        <v>45</v>
      </c>
      <c r="L21" s="85" t="s">
        <v>11</v>
      </c>
      <c r="M21" s="78" t="s">
        <v>30</v>
      </c>
      <c r="N21" s="85" t="s">
        <v>31</v>
      </c>
    </row>
    <row r="22" spans="1:14" ht="15.75" thickBot="1" x14ac:dyDescent="0.3">
      <c r="A22" s="91"/>
      <c r="B22" s="83"/>
      <c r="C22" s="83"/>
      <c r="D22" s="94"/>
      <c r="E22" s="94"/>
      <c r="F22" s="94"/>
      <c r="G22" s="97"/>
      <c r="H22" s="93" t="s">
        <v>32</v>
      </c>
      <c r="I22" s="93" t="s">
        <v>33</v>
      </c>
      <c r="J22" s="96"/>
      <c r="K22" s="96"/>
      <c r="L22" s="86"/>
      <c r="M22" s="79"/>
      <c r="N22" s="86"/>
    </row>
    <row r="23" spans="1:14" ht="29.25" customHeight="1" thickBot="1" x14ac:dyDescent="0.3">
      <c r="A23" s="91"/>
      <c r="B23" s="20" t="s">
        <v>34</v>
      </c>
      <c r="C23" s="20" t="s">
        <v>12</v>
      </c>
      <c r="D23" s="95"/>
      <c r="E23" s="95"/>
      <c r="F23" s="95"/>
      <c r="G23" s="98"/>
      <c r="H23" s="98"/>
      <c r="I23" s="95"/>
      <c r="J23" s="82"/>
      <c r="K23" s="82"/>
      <c r="L23" s="87"/>
      <c r="M23" s="80"/>
      <c r="N23" s="87"/>
    </row>
    <row r="24" spans="1:14" ht="81" customHeight="1" thickBot="1" x14ac:dyDescent="0.3">
      <c r="A24" s="21">
        <v>1</v>
      </c>
      <c r="B24" s="16" t="s">
        <v>70</v>
      </c>
      <c r="C24" s="3" t="s">
        <v>35</v>
      </c>
      <c r="D24" s="22" t="s">
        <v>36</v>
      </c>
      <c r="E24" s="23" t="s">
        <v>37</v>
      </c>
      <c r="F24" s="22" t="s">
        <v>38</v>
      </c>
      <c r="G24" s="22">
        <v>24</v>
      </c>
      <c r="H24" s="22">
        <v>24</v>
      </c>
      <c r="I24" s="22">
        <v>6</v>
      </c>
      <c r="J24" s="17">
        <v>59000</v>
      </c>
      <c r="K24" s="17">
        <v>101400</v>
      </c>
      <c r="L24" s="17">
        <f>+J24+K24</f>
        <v>160400</v>
      </c>
      <c r="M24" s="17">
        <v>0</v>
      </c>
      <c r="N24" s="17">
        <f>SUM(L24:M24)</f>
        <v>160400</v>
      </c>
    </row>
    <row r="25" spans="1:14" ht="81" customHeight="1" thickBot="1" x14ac:dyDescent="0.3">
      <c r="A25" s="24">
        <v>1</v>
      </c>
      <c r="B25" s="24" t="s">
        <v>69</v>
      </c>
      <c r="C25" s="3" t="s">
        <v>39</v>
      </c>
      <c r="D25" s="23" t="s">
        <v>40</v>
      </c>
      <c r="E25" s="23" t="s">
        <v>41</v>
      </c>
      <c r="F25" s="22" t="s">
        <v>42</v>
      </c>
      <c r="G25" s="22">
        <v>40</v>
      </c>
      <c r="H25" s="22">
        <v>25</v>
      </c>
      <c r="I25" s="22">
        <v>5</v>
      </c>
      <c r="J25" s="17">
        <v>175520</v>
      </c>
      <c r="K25" s="17">
        <v>187400</v>
      </c>
      <c r="L25" s="17">
        <f>+J25+K25</f>
        <v>362920</v>
      </c>
      <c r="M25" s="17">
        <v>0</v>
      </c>
      <c r="N25" s="17">
        <f>SUM(L25:M25)</f>
        <v>362920</v>
      </c>
    </row>
    <row r="26" spans="1:14" ht="15.75" customHeight="1" thickBot="1" x14ac:dyDescent="0.3">
      <c r="A26" s="2">
        <f>SUM(A24:A25)</f>
        <v>2</v>
      </c>
      <c r="B26" s="77" t="s">
        <v>13</v>
      </c>
      <c r="C26" s="77"/>
      <c r="D26" s="77"/>
      <c r="E26" s="77"/>
      <c r="F26" s="77"/>
      <c r="G26" s="3">
        <f t="shared" ref="G26:N26" si="2">SUM(G24:G25)</f>
        <v>64</v>
      </c>
      <c r="H26" s="3">
        <f t="shared" si="2"/>
        <v>49</v>
      </c>
      <c r="I26" s="3">
        <f t="shared" si="2"/>
        <v>11</v>
      </c>
      <c r="J26" s="27">
        <f t="shared" si="2"/>
        <v>234520</v>
      </c>
      <c r="K26" s="27">
        <f t="shared" si="2"/>
        <v>288800</v>
      </c>
      <c r="L26" s="25">
        <f t="shared" si="2"/>
        <v>523320</v>
      </c>
      <c r="M26" s="25">
        <f t="shared" si="2"/>
        <v>0</v>
      </c>
      <c r="N26" s="25">
        <f t="shared" si="2"/>
        <v>523320</v>
      </c>
    </row>
    <row r="27" spans="1:14" ht="15.75" customHeight="1" thickBot="1" x14ac:dyDescent="0.3">
      <c r="A27" s="74" t="s">
        <v>14</v>
      </c>
      <c r="B27" s="75"/>
      <c r="C27" s="75"/>
      <c r="D27" s="75"/>
      <c r="E27" s="75"/>
      <c r="F27" s="75"/>
      <c r="G27" s="75"/>
      <c r="H27" s="5"/>
      <c r="I27" s="6"/>
      <c r="J27" s="6"/>
      <c r="K27" s="27">
        <f>0.1*K26</f>
        <v>28880</v>
      </c>
      <c r="L27" s="25" t="s">
        <v>44</v>
      </c>
      <c r="M27" s="25" t="s">
        <v>44</v>
      </c>
      <c r="N27" s="25" t="s">
        <v>44</v>
      </c>
    </row>
    <row r="28" spans="1:14" ht="15.75" thickBot="1" x14ac:dyDescent="0.3">
      <c r="A28" s="76" t="s">
        <v>15</v>
      </c>
      <c r="B28" s="77"/>
      <c r="C28" s="77"/>
      <c r="D28" s="77"/>
      <c r="E28" s="77"/>
      <c r="F28" s="77"/>
      <c r="G28" s="77"/>
      <c r="H28" s="11"/>
      <c r="I28" s="11"/>
      <c r="J28" s="11"/>
      <c r="K28" s="27">
        <f>SUM(K26:K27)</f>
        <v>317680</v>
      </c>
      <c r="L28" s="25">
        <f>SUM(L26:L27)</f>
        <v>523320</v>
      </c>
      <c r="M28" s="25">
        <f>SUM(M26:M27)</f>
        <v>0</v>
      </c>
      <c r="N28" s="25">
        <f>SUM(N26:N27)</f>
        <v>523320</v>
      </c>
    </row>
    <row r="29" spans="1:14" ht="15.75" customHeight="1" x14ac:dyDescent="0.25"/>
    <row r="31" spans="1:14" ht="16.5" customHeight="1" thickBot="1" x14ac:dyDescent="0.3">
      <c r="A31" s="92" t="s">
        <v>56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</row>
    <row r="32" spans="1:14" ht="15.75" customHeight="1" thickBot="1" x14ac:dyDescent="0.3">
      <c r="A32" s="90" t="s">
        <v>4</v>
      </c>
      <c r="B32" s="81" t="s">
        <v>5</v>
      </c>
      <c r="C32" s="81"/>
      <c r="D32" s="93" t="s">
        <v>29</v>
      </c>
      <c r="E32" s="93" t="s">
        <v>6</v>
      </c>
      <c r="F32" s="93" t="s">
        <v>7</v>
      </c>
      <c r="G32" s="93" t="s">
        <v>8</v>
      </c>
      <c r="H32" s="93" t="s">
        <v>9</v>
      </c>
      <c r="I32" s="93"/>
      <c r="J32" s="81" t="s">
        <v>10</v>
      </c>
      <c r="K32" s="81" t="s">
        <v>45</v>
      </c>
      <c r="L32" s="85" t="s">
        <v>11</v>
      </c>
      <c r="M32" s="78" t="s">
        <v>30</v>
      </c>
      <c r="N32" s="85" t="s">
        <v>31</v>
      </c>
    </row>
    <row r="33" spans="1:14" ht="15.75" customHeight="1" thickBot="1" x14ac:dyDescent="0.3">
      <c r="A33" s="91"/>
      <c r="B33" s="83"/>
      <c r="C33" s="83"/>
      <c r="D33" s="94"/>
      <c r="E33" s="94"/>
      <c r="F33" s="94"/>
      <c r="G33" s="97"/>
      <c r="H33" s="93" t="s">
        <v>32</v>
      </c>
      <c r="I33" s="93" t="s">
        <v>33</v>
      </c>
      <c r="J33" s="96"/>
      <c r="K33" s="96"/>
      <c r="L33" s="86"/>
      <c r="M33" s="79"/>
      <c r="N33" s="86"/>
    </row>
    <row r="34" spans="1:14" ht="15.75" thickBot="1" x14ac:dyDescent="0.3">
      <c r="A34" s="91"/>
      <c r="B34" s="20" t="s">
        <v>34</v>
      </c>
      <c r="C34" s="20" t="s">
        <v>12</v>
      </c>
      <c r="D34" s="95"/>
      <c r="E34" s="95"/>
      <c r="F34" s="95"/>
      <c r="G34" s="98"/>
      <c r="H34" s="98"/>
      <c r="I34" s="95"/>
      <c r="J34" s="82"/>
      <c r="K34" s="82"/>
      <c r="L34" s="87"/>
      <c r="M34" s="80"/>
      <c r="N34" s="87"/>
    </row>
    <row r="35" spans="1:14" ht="78" customHeight="1" thickBot="1" x14ac:dyDescent="0.3">
      <c r="A35" s="16">
        <v>1</v>
      </c>
      <c r="B35" s="16" t="s">
        <v>57</v>
      </c>
      <c r="C35" s="3" t="s">
        <v>51</v>
      </c>
      <c r="D35" s="16" t="s">
        <v>46</v>
      </c>
      <c r="E35" s="16" t="s">
        <v>47</v>
      </c>
      <c r="F35" s="16" t="s">
        <v>65</v>
      </c>
      <c r="G35" s="16">
        <v>24</v>
      </c>
      <c r="H35" s="16">
        <v>10</v>
      </c>
      <c r="I35" s="16">
        <v>30</v>
      </c>
      <c r="J35" s="17">
        <v>105513</v>
      </c>
      <c r="K35" s="17">
        <v>111600</v>
      </c>
      <c r="L35" s="31">
        <f>J35+K35</f>
        <v>217113</v>
      </c>
      <c r="M35" s="17"/>
      <c r="N35" s="17">
        <f>M35+L35</f>
        <v>217113</v>
      </c>
    </row>
    <row r="36" spans="1:14" ht="92.25" customHeight="1" thickBot="1" x14ac:dyDescent="0.3">
      <c r="A36" s="16">
        <v>1</v>
      </c>
      <c r="B36" s="16" t="s">
        <v>70</v>
      </c>
      <c r="C36" s="3" t="s">
        <v>35</v>
      </c>
      <c r="D36" s="16" t="s">
        <v>46</v>
      </c>
      <c r="E36" s="16" t="s">
        <v>48</v>
      </c>
      <c r="F36" s="16" t="s">
        <v>63</v>
      </c>
      <c r="G36" s="16">
        <v>24</v>
      </c>
      <c r="H36" s="16">
        <v>10</v>
      </c>
      <c r="I36" s="16">
        <v>30</v>
      </c>
      <c r="J36" s="17">
        <v>82255</v>
      </c>
      <c r="K36" s="17">
        <v>93000</v>
      </c>
      <c r="L36" s="31">
        <f>J36+K36</f>
        <v>175255</v>
      </c>
      <c r="M36" s="17"/>
      <c r="N36" s="17">
        <f t="shared" ref="N36" si="3">M36+L36</f>
        <v>175255</v>
      </c>
    </row>
    <row r="37" spans="1:14" ht="15.75" thickBot="1" x14ac:dyDescent="0.3">
      <c r="A37" s="2">
        <f>SUM(A35:A36)</f>
        <v>2</v>
      </c>
      <c r="B37" s="77" t="s">
        <v>13</v>
      </c>
      <c r="C37" s="77"/>
      <c r="D37" s="77"/>
      <c r="E37" s="77"/>
      <c r="F37" s="77"/>
      <c r="G37" s="3">
        <f t="shared" ref="G37:N37" si="4">SUM(G35:G36)</f>
        <v>48</v>
      </c>
      <c r="H37" s="3">
        <f t="shared" si="4"/>
        <v>20</v>
      </c>
      <c r="I37" s="3">
        <f t="shared" si="4"/>
        <v>60</v>
      </c>
      <c r="J37" s="4">
        <f t="shared" si="4"/>
        <v>187768</v>
      </c>
      <c r="K37" s="4">
        <f t="shared" si="4"/>
        <v>204600</v>
      </c>
      <c r="L37" s="4">
        <f t="shared" si="4"/>
        <v>392368</v>
      </c>
      <c r="M37" s="4">
        <f t="shared" si="4"/>
        <v>0</v>
      </c>
      <c r="N37" s="4">
        <f t="shared" si="4"/>
        <v>392368</v>
      </c>
    </row>
    <row r="38" spans="1:14" ht="15.75" thickBot="1" x14ac:dyDescent="0.3">
      <c r="A38" s="74" t="s">
        <v>14</v>
      </c>
      <c r="B38" s="75"/>
      <c r="C38" s="75"/>
      <c r="D38" s="75"/>
      <c r="E38" s="75"/>
      <c r="F38" s="75"/>
      <c r="G38" s="75"/>
      <c r="H38" s="5"/>
      <c r="I38" s="6"/>
      <c r="J38" s="6"/>
      <c r="K38" s="7">
        <f>0.1*K37</f>
        <v>20460</v>
      </c>
      <c r="L38" s="8">
        <f>K37*0.1</f>
        <v>20460</v>
      </c>
      <c r="M38" s="9">
        <v>0</v>
      </c>
      <c r="N38" s="10">
        <f>L38</f>
        <v>20460</v>
      </c>
    </row>
    <row r="39" spans="1:14" ht="15.75" thickBot="1" x14ac:dyDescent="0.3">
      <c r="A39" s="76" t="s">
        <v>15</v>
      </c>
      <c r="B39" s="77"/>
      <c r="C39" s="77"/>
      <c r="D39" s="77"/>
      <c r="E39" s="77"/>
      <c r="F39" s="77"/>
      <c r="G39" s="77"/>
      <c r="H39" s="11"/>
      <c r="I39" s="11"/>
      <c r="J39" s="11"/>
      <c r="K39" s="12">
        <f>SUM(K37:K38)</f>
        <v>225060</v>
      </c>
      <c r="L39" s="13">
        <f>SUM(L37:L38)</f>
        <v>412828</v>
      </c>
      <c r="M39" s="14">
        <f>SUM(M37:M38)</f>
        <v>0</v>
      </c>
      <c r="N39" s="15">
        <f>N38+N37</f>
        <v>412828</v>
      </c>
    </row>
    <row r="41" spans="1:14" ht="15.75" thickBot="1" x14ac:dyDescent="0.3">
      <c r="A41" s="103" t="s">
        <v>59</v>
      </c>
      <c r="B41" s="103"/>
      <c r="C41" s="103"/>
    </row>
    <row r="42" spans="1:14" ht="15.75" thickBot="1" x14ac:dyDescent="0.3">
      <c r="A42" s="90" t="s">
        <v>4</v>
      </c>
      <c r="B42" s="81" t="s">
        <v>5</v>
      </c>
      <c r="C42" s="81"/>
      <c r="D42" s="93" t="s">
        <v>29</v>
      </c>
      <c r="E42" s="93" t="s">
        <v>6</v>
      </c>
      <c r="F42" s="93" t="s">
        <v>7</v>
      </c>
      <c r="G42" s="93" t="s">
        <v>8</v>
      </c>
      <c r="H42" s="93" t="s">
        <v>9</v>
      </c>
      <c r="I42" s="93"/>
      <c r="J42" s="81" t="s">
        <v>10</v>
      </c>
      <c r="K42" s="81" t="s">
        <v>45</v>
      </c>
      <c r="L42" s="85" t="s">
        <v>11</v>
      </c>
      <c r="M42" s="78" t="s">
        <v>30</v>
      </c>
      <c r="N42" s="85" t="s">
        <v>31</v>
      </c>
    </row>
    <row r="43" spans="1:14" ht="15.75" thickBot="1" x14ac:dyDescent="0.3">
      <c r="A43" s="91"/>
      <c r="B43" s="83"/>
      <c r="C43" s="83"/>
      <c r="D43" s="94"/>
      <c r="E43" s="94"/>
      <c r="F43" s="94"/>
      <c r="G43" s="97"/>
      <c r="H43" s="93" t="s">
        <v>32</v>
      </c>
      <c r="I43" s="93" t="s">
        <v>33</v>
      </c>
      <c r="J43" s="96"/>
      <c r="K43" s="96"/>
      <c r="L43" s="86"/>
      <c r="M43" s="79"/>
      <c r="N43" s="86"/>
    </row>
    <row r="44" spans="1:14" ht="15.75" thickBot="1" x14ac:dyDescent="0.3">
      <c r="A44" s="91"/>
      <c r="B44" s="20" t="s">
        <v>34</v>
      </c>
      <c r="C44" s="20" t="s">
        <v>12</v>
      </c>
      <c r="D44" s="95"/>
      <c r="E44" s="95"/>
      <c r="F44" s="95"/>
      <c r="G44" s="98"/>
      <c r="H44" s="98"/>
      <c r="I44" s="95"/>
      <c r="J44" s="82"/>
      <c r="K44" s="82"/>
      <c r="L44" s="87"/>
      <c r="M44" s="80"/>
      <c r="N44" s="87"/>
    </row>
    <row r="45" spans="1:14" ht="72" thickBot="1" x14ac:dyDescent="0.3">
      <c r="A45" s="16">
        <v>1</v>
      </c>
      <c r="B45" s="30" t="s">
        <v>60</v>
      </c>
      <c r="C45" s="3" t="s">
        <v>95</v>
      </c>
      <c r="D45" s="16" t="s">
        <v>61</v>
      </c>
      <c r="E45" s="16" t="s">
        <v>62</v>
      </c>
      <c r="F45" s="16" t="s">
        <v>66</v>
      </c>
      <c r="G45" s="16">
        <v>24</v>
      </c>
      <c r="H45" s="16">
        <v>5</v>
      </c>
      <c r="I45" s="16">
        <v>35</v>
      </c>
      <c r="J45" s="17">
        <v>66000</v>
      </c>
      <c r="K45" s="17">
        <v>93000</v>
      </c>
      <c r="L45" s="31">
        <f>J45+K45</f>
        <v>159000</v>
      </c>
      <c r="M45" s="17">
        <v>0</v>
      </c>
      <c r="N45" s="17">
        <f>M45+L45</f>
        <v>159000</v>
      </c>
    </row>
    <row r="46" spans="1:14" ht="76.5" customHeight="1" thickBot="1" x14ac:dyDescent="0.3">
      <c r="A46" s="16">
        <v>1</v>
      </c>
      <c r="B46" s="16" t="s">
        <v>57</v>
      </c>
      <c r="C46" s="3" t="s">
        <v>51</v>
      </c>
      <c r="D46" s="16" t="s">
        <v>61</v>
      </c>
      <c r="E46" s="16" t="s">
        <v>62</v>
      </c>
      <c r="F46" s="16" t="s">
        <v>67</v>
      </c>
      <c r="G46" s="16">
        <v>24</v>
      </c>
      <c r="H46" s="16">
        <v>5</v>
      </c>
      <c r="I46" s="16">
        <v>35</v>
      </c>
      <c r="J46" s="17">
        <v>66000</v>
      </c>
      <c r="K46" s="17">
        <v>111600</v>
      </c>
      <c r="L46" s="31">
        <f>J46+K46</f>
        <v>177600</v>
      </c>
      <c r="M46" s="17">
        <v>0</v>
      </c>
      <c r="N46" s="17">
        <f t="shared" ref="N46" si="5">M46+L46</f>
        <v>177600</v>
      </c>
    </row>
    <row r="47" spans="1:14" ht="15.75" thickBot="1" x14ac:dyDescent="0.3">
      <c r="A47" s="2">
        <f>SUM(A45:A46)</f>
        <v>2</v>
      </c>
      <c r="B47" s="77" t="s">
        <v>13</v>
      </c>
      <c r="C47" s="77"/>
      <c r="D47" s="77"/>
      <c r="E47" s="77"/>
      <c r="F47" s="77"/>
      <c r="G47" s="3">
        <f t="shared" ref="G47:L47" si="6">SUM(G45:G46)</f>
        <v>48</v>
      </c>
      <c r="H47" s="3">
        <f t="shared" si="6"/>
        <v>10</v>
      </c>
      <c r="I47" s="3">
        <f t="shared" si="6"/>
        <v>70</v>
      </c>
      <c r="J47" s="4">
        <f t="shared" si="6"/>
        <v>132000</v>
      </c>
      <c r="K47" s="4">
        <f t="shared" si="6"/>
        <v>204600</v>
      </c>
      <c r="L47" s="4">
        <f t="shared" si="6"/>
        <v>336600</v>
      </c>
      <c r="M47" s="14">
        <v>0</v>
      </c>
      <c r="N47" s="4">
        <f>SUM(N45:N46)</f>
        <v>336600</v>
      </c>
    </row>
    <row r="48" spans="1:14" ht="15.75" thickBot="1" x14ac:dyDescent="0.3">
      <c r="A48" s="74" t="s">
        <v>14</v>
      </c>
      <c r="B48" s="75"/>
      <c r="C48" s="75"/>
      <c r="D48" s="75"/>
      <c r="E48" s="75"/>
      <c r="F48" s="75"/>
      <c r="G48" s="75"/>
      <c r="H48" s="5"/>
      <c r="I48" s="6"/>
      <c r="J48" s="6"/>
      <c r="K48" s="7">
        <f>0.1*K47</f>
        <v>20460</v>
      </c>
      <c r="L48" s="8">
        <f>K47*0.1</f>
        <v>20460</v>
      </c>
      <c r="M48" s="14">
        <v>0</v>
      </c>
      <c r="N48" s="28">
        <f>L48</f>
        <v>20460</v>
      </c>
    </row>
    <row r="49" spans="1:14" ht="15.75" thickBot="1" x14ac:dyDescent="0.3">
      <c r="A49" s="76" t="s">
        <v>15</v>
      </c>
      <c r="B49" s="77"/>
      <c r="C49" s="77"/>
      <c r="D49" s="77"/>
      <c r="E49" s="77"/>
      <c r="F49" s="77"/>
      <c r="G49" s="77"/>
      <c r="H49" s="11"/>
      <c r="I49" s="11"/>
      <c r="J49" s="11"/>
      <c r="K49" s="12">
        <f>SUM(K47:K48)</f>
        <v>225060</v>
      </c>
      <c r="L49" s="13">
        <f>SUM(L47:L48)</f>
        <v>357060</v>
      </c>
      <c r="M49" s="14">
        <f>SUM(M47:M48)</f>
        <v>0</v>
      </c>
      <c r="N49" s="29">
        <f>N48+N47</f>
        <v>357060</v>
      </c>
    </row>
    <row r="52" spans="1:14" x14ac:dyDescent="0.25">
      <c r="B52" s="104" t="s">
        <v>134</v>
      </c>
      <c r="C52" s="104"/>
      <c r="D52" s="33"/>
    </row>
    <row r="53" spans="1:14" x14ac:dyDescent="0.25">
      <c r="B53" s="33"/>
      <c r="C53" s="33"/>
      <c r="D53" s="33"/>
    </row>
    <row r="54" spans="1:14" x14ac:dyDescent="0.25">
      <c r="B54" s="105" t="s">
        <v>75</v>
      </c>
      <c r="C54" s="105"/>
      <c r="D54" s="34">
        <f>A47+A37+A26+A16</f>
        <v>8</v>
      </c>
    </row>
    <row r="55" spans="1:14" x14ac:dyDescent="0.25">
      <c r="B55" s="105" t="s">
        <v>76</v>
      </c>
      <c r="C55" s="105"/>
      <c r="D55" s="34">
        <f>I47+I37+I26+I16</f>
        <v>174</v>
      </c>
    </row>
    <row r="56" spans="1:14" x14ac:dyDescent="0.25">
      <c r="B56" s="34" t="s">
        <v>78</v>
      </c>
      <c r="C56" s="33"/>
      <c r="D56" s="34">
        <f>H47+H37+H26+H16</f>
        <v>106</v>
      </c>
    </row>
    <row r="57" spans="1:14" x14ac:dyDescent="0.25">
      <c r="B57" s="34" t="s">
        <v>79</v>
      </c>
      <c r="C57" s="33"/>
      <c r="D57" s="34">
        <f>G47+G37+G26+G16</f>
        <v>208</v>
      </c>
    </row>
    <row r="58" spans="1:14" x14ac:dyDescent="0.25">
      <c r="B58" s="34" t="s">
        <v>80</v>
      </c>
      <c r="C58" s="33"/>
      <c r="D58" s="62">
        <f>K49+K39+K28+K18</f>
        <v>1001440</v>
      </c>
    </row>
    <row r="59" spans="1:14" x14ac:dyDescent="0.25">
      <c r="B59" s="33"/>
      <c r="C59" s="33"/>
      <c r="D59" s="34"/>
    </row>
  </sheetData>
  <mergeCells count="81">
    <mergeCell ref="A1:N1"/>
    <mergeCell ref="A2:N2"/>
    <mergeCell ref="A3:N3"/>
    <mergeCell ref="A5:N5"/>
    <mergeCell ref="H12:H13"/>
    <mergeCell ref="I12:I13"/>
    <mergeCell ref="A6:N6"/>
    <mergeCell ref="A7:N7"/>
    <mergeCell ref="A10:N10"/>
    <mergeCell ref="A11:A13"/>
    <mergeCell ref="B11:C12"/>
    <mergeCell ref="D11:D13"/>
    <mergeCell ref="E11:E13"/>
    <mergeCell ref="F11:F13"/>
    <mergeCell ref="G11:G13"/>
    <mergeCell ref="H11:I11"/>
    <mergeCell ref="J11:J13"/>
    <mergeCell ref="K11:K13"/>
    <mergeCell ref="L11:L13"/>
    <mergeCell ref="M11:M13"/>
    <mergeCell ref="N11:N13"/>
    <mergeCell ref="B16:F16"/>
    <mergeCell ref="A17:G17"/>
    <mergeCell ref="A18:G18"/>
    <mergeCell ref="A20:N20"/>
    <mergeCell ref="A21:A23"/>
    <mergeCell ref="B21:C22"/>
    <mergeCell ref="D21:D23"/>
    <mergeCell ref="E21:E23"/>
    <mergeCell ref="F21:F23"/>
    <mergeCell ref="G21:G23"/>
    <mergeCell ref="H21:I21"/>
    <mergeCell ref="J21:J23"/>
    <mergeCell ref="K21:K23"/>
    <mergeCell ref="L21:L23"/>
    <mergeCell ref="M21:M23"/>
    <mergeCell ref="H33:H34"/>
    <mergeCell ref="I33:I34"/>
    <mergeCell ref="N21:N23"/>
    <mergeCell ref="H22:H23"/>
    <mergeCell ref="I22:I23"/>
    <mergeCell ref="B26:F26"/>
    <mergeCell ref="A27:G27"/>
    <mergeCell ref="A28:G28"/>
    <mergeCell ref="A31:N31"/>
    <mergeCell ref="A32:A34"/>
    <mergeCell ref="B32:C33"/>
    <mergeCell ref="D32:D34"/>
    <mergeCell ref="E32:E34"/>
    <mergeCell ref="F32:F34"/>
    <mergeCell ref="G32:G34"/>
    <mergeCell ref="H32:I32"/>
    <mergeCell ref="J32:J34"/>
    <mergeCell ref="K32:K34"/>
    <mergeCell ref="L32:L34"/>
    <mergeCell ref="M32:M34"/>
    <mergeCell ref="N32:N34"/>
    <mergeCell ref="N42:N44"/>
    <mergeCell ref="H43:H44"/>
    <mergeCell ref="I43:I44"/>
    <mergeCell ref="B37:F37"/>
    <mergeCell ref="A38:G38"/>
    <mergeCell ref="A39:G39"/>
    <mergeCell ref="A41:C41"/>
    <mergeCell ref="A42:A44"/>
    <mergeCell ref="B42:C43"/>
    <mergeCell ref="D42:D44"/>
    <mergeCell ref="E42:E44"/>
    <mergeCell ref="F42:F44"/>
    <mergeCell ref="G42:G44"/>
    <mergeCell ref="H42:I42"/>
    <mergeCell ref="J42:J44"/>
    <mergeCell ref="K42:K44"/>
    <mergeCell ref="L42:L44"/>
    <mergeCell ref="M42:M44"/>
    <mergeCell ref="B52:C52"/>
    <mergeCell ref="B54:C54"/>
    <mergeCell ref="B55:C55"/>
    <mergeCell ref="B47:F47"/>
    <mergeCell ref="A48:G48"/>
    <mergeCell ref="A49:G49"/>
  </mergeCells>
  <pageMargins left="0.23622047244094491" right="0.23622047244094491" top="0.74803149606299213" bottom="0.74803149606299213" header="0.31496062992125984" footer="0.31496062992125984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16D0D-233E-407C-9C9A-761DB4EF9017}">
  <dimension ref="A1:N68"/>
  <sheetViews>
    <sheetView topLeftCell="A55" workbookViewId="0">
      <selection activeCell="E67" sqref="E67"/>
    </sheetView>
  </sheetViews>
  <sheetFormatPr baseColWidth="10" defaultRowHeight="15" x14ac:dyDescent="0.25"/>
  <cols>
    <col min="1" max="1" width="4.7109375" customWidth="1"/>
    <col min="2" max="2" width="17.140625" customWidth="1"/>
    <col min="3" max="3" width="27" bestFit="1" customWidth="1"/>
    <col min="4" max="4" width="16.5703125" customWidth="1"/>
    <col min="6" max="6" width="13.85546875" customWidth="1"/>
    <col min="7" max="8" width="12.140625" customWidth="1"/>
    <col min="9" max="9" width="12.42578125" customWidth="1"/>
    <col min="10" max="10" width="14.140625" customWidth="1"/>
    <col min="11" max="11" width="14.85546875" customWidth="1"/>
    <col min="12" max="12" width="15.85546875" customWidth="1"/>
    <col min="13" max="13" width="15" customWidth="1"/>
    <col min="14" max="14" width="17.28515625" customWidth="1"/>
  </cols>
  <sheetData>
    <row r="1" spans="1:14" ht="18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ht="18" x14ac:dyDescent="0.25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 ht="18" x14ac:dyDescent="0.25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 ht="18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18" x14ac:dyDescent="0.25">
      <c r="A5" s="100" t="s">
        <v>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</row>
    <row r="6" spans="1:14" ht="18" x14ac:dyDescent="0.25">
      <c r="A6" s="101" t="s">
        <v>18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8" x14ac:dyDescent="0.25">
      <c r="A7" s="102" t="s">
        <v>94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</row>
    <row r="8" spans="1:14" ht="9.75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ht="30.75" customHeight="1" x14ac:dyDescent="0.25">
      <c r="A9" s="88" t="s">
        <v>81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1:14" ht="8.25" customHeight="1" x14ac:dyDescent="0.25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4" ht="16.5" thickBot="1" x14ac:dyDescent="0.3">
      <c r="A11" s="92" t="s">
        <v>27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</row>
    <row r="12" spans="1:14" ht="15.75" thickBot="1" x14ac:dyDescent="0.3">
      <c r="A12" s="90" t="s">
        <v>4</v>
      </c>
      <c r="B12" s="81" t="s">
        <v>5</v>
      </c>
      <c r="C12" s="81"/>
      <c r="D12" s="93" t="s">
        <v>29</v>
      </c>
      <c r="E12" s="93" t="s">
        <v>6</v>
      </c>
      <c r="F12" s="93" t="s">
        <v>7</v>
      </c>
      <c r="G12" s="93" t="s">
        <v>8</v>
      </c>
      <c r="H12" s="93" t="s">
        <v>9</v>
      </c>
      <c r="I12" s="93"/>
      <c r="J12" s="81" t="s">
        <v>10</v>
      </c>
      <c r="K12" s="81" t="s">
        <v>45</v>
      </c>
      <c r="L12" s="85" t="s">
        <v>11</v>
      </c>
      <c r="M12" s="78" t="s">
        <v>30</v>
      </c>
      <c r="N12" s="85" t="s">
        <v>31</v>
      </c>
    </row>
    <row r="13" spans="1:14" ht="15.75" thickBot="1" x14ac:dyDescent="0.3">
      <c r="A13" s="91"/>
      <c r="B13" s="83"/>
      <c r="C13" s="83"/>
      <c r="D13" s="94"/>
      <c r="E13" s="94"/>
      <c r="F13" s="94"/>
      <c r="G13" s="97"/>
      <c r="H13" s="93" t="s">
        <v>32</v>
      </c>
      <c r="I13" s="81" t="s">
        <v>33</v>
      </c>
      <c r="J13" s="96"/>
      <c r="K13" s="96"/>
      <c r="L13" s="86"/>
      <c r="M13" s="79"/>
      <c r="N13" s="86"/>
    </row>
    <row r="14" spans="1:14" ht="15.75" thickBot="1" x14ac:dyDescent="0.3">
      <c r="A14" s="91"/>
      <c r="B14" s="37" t="s">
        <v>34</v>
      </c>
      <c r="C14" s="37" t="s">
        <v>12</v>
      </c>
      <c r="D14" s="95"/>
      <c r="E14" s="95"/>
      <c r="F14" s="95"/>
      <c r="G14" s="98"/>
      <c r="H14" s="98"/>
      <c r="I14" s="83"/>
      <c r="J14" s="82"/>
      <c r="K14" s="82"/>
      <c r="L14" s="87"/>
      <c r="M14" s="80"/>
      <c r="N14" s="87"/>
    </row>
    <row r="15" spans="1:14" ht="72" thickBot="1" x14ac:dyDescent="0.3">
      <c r="A15" s="16">
        <v>1</v>
      </c>
      <c r="B15" s="16" t="s">
        <v>52</v>
      </c>
      <c r="C15" s="3" t="s">
        <v>137</v>
      </c>
      <c r="D15" s="16" t="s">
        <v>53</v>
      </c>
      <c r="E15" s="16" t="s">
        <v>25</v>
      </c>
      <c r="F15" s="16" t="s">
        <v>17</v>
      </c>
      <c r="G15" s="16">
        <v>16</v>
      </c>
      <c r="H15" s="16">
        <v>5</v>
      </c>
      <c r="I15" s="16">
        <v>45</v>
      </c>
      <c r="J15" s="17">
        <v>70000</v>
      </c>
      <c r="K15" s="17">
        <v>61600</v>
      </c>
      <c r="L15" s="17">
        <f>J15+K15</f>
        <v>131600</v>
      </c>
      <c r="M15" s="17">
        <v>250000</v>
      </c>
      <c r="N15" s="18">
        <f t="shared" ref="N15" si="0">M15+L15</f>
        <v>381600</v>
      </c>
    </row>
    <row r="16" spans="1:14" ht="15.75" thickBot="1" x14ac:dyDescent="0.3">
      <c r="A16" s="2">
        <f>SUM(A15:A15)</f>
        <v>1</v>
      </c>
      <c r="B16" s="77" t="s">
        <v>13</v>
      </c>
      <c r="C16" s="77"/>
      <c r="D16" s="77"/>
      <c r="E16" s="77"/>
      <c r="F16" s="77"/>
      <c r="G16" s="3">
        <f t="shared" ref="G16:N16" si="1">SUM(G15:G15)</f>
        <v>16</v>
      </c>
      <c r="H16" s="3">
        <f t="shared" si="1"/>
        <v>5</v>
      </c>
      <c r="I16" s="3">
        <f t="shared" si="1"/>
        <v>45</v>
      </c>
      <c r="J16" s="4">
        <f t="shared" si="1"/>
        <v>70000</v>
      </c>
      <c r="K16" s="4">
        <f t="shared" si="1"/>
        <v>61600</v>
      </c>
      <c r="L16" s="4">
        <f t="shared" si="1"/>
        <v>131600</v>
      </c>
      <c r="M16" s="4">
        <f t="shared" si="1"/>
        <v>250000</v>
      </c>
      <c r="N16" s="4">
        <f t="shared" si="1"/>
        <v>381600</v>
      </c>
    </row>
    <row r="17" spans="1:14" ht="15.75" thickBot="1" x14ac:dyDescent="0.3">
      <c r="A17" s="74" t="s">
        <v>14</v>
      </c>
      <c r="B17" s="75"/>
      <c r="C17" s="75"/>
      <c r="D17" s="75"/>
      <c r="E17" s="75"/>
      <c r="F17" s="75"/>
      <c r="G17" s="75"/>
      <c r="H17" s="5"/>
      <c r="I17" s="6"/>
      <c r="J17" s="6"/>
      <c r="K17" s="7">
        <f>0.1*K16</f>
        <v>6160</v>
      </c>
      <c r="L17" s="8">
        <f>K16*0.1</f>
        <v>6160</v>
      </c>
      <c r="M17" s="9">
        <v>0</v>
      </c>
      <c r="N17" s="10">
        <f>L17</f>
        <v>6160</v>
      </c>
    </row>
    <row r="18" spans="1:14" ht="15.75" thickBot="1" x14ac:dyDescent="0.3">
      <c r="A18" s="76" t="s">
        <v>15</v>
      </c>
      <c r="B18" s="77"/>
      <c r="C18" s="77"/>
      <c r="D18" s="77"/>
      <c r="E18" s="77"/>
      <c r="F18" s="77"/>
      <c r="G18" s="77"/>
      <c r="H18" s="11"/>
      <c r="I18" s="11"/>
      <c r="J18" s="11"/>
      <c r="K18" s="12">
        <f>SUM(K16:K17)</f>
        <v>67760</v>
      </c>
      <c r="L18" s="13">
        <f>SUM(L16:L17)</f>
        <v>137760</v>
      </c>
      <c r="M18" s="14">
        <f>SUM(M16:M17)</f>
        <v>250000</v>
      </c>
      <c r="N18" s="15">
        <f>N17+N16</f>
        <v>387760</v>
      </c>
    </row>
    <row r="20" spans="1:14" ht="16.5" thickBot="1" x14ac:dyDescent="0.3">
      <c r="A20" s="92" t="s">
        <v>28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</row>
    <row r="21" spans="1:14" ht="15.75" thickBot="1" x14ac:dyDescent="0.3">
      <c r="A21" s="90" t="s">
        <v>4</v>
      </c>
      <c r="B21" s="81" t="s">
        <v>5</v>
      </c>
      <c r="C21" s="81"/>
      <c r="D21" s="93" t="s">
        <v>29</v>
      </c>
      <c r="E21" s="93" t="s">
        <v>6</v>
      </c>
      <c r="F21" s="93" t="s">
        <v>7</v>
      </c>
      <c r="G21" s="93" t="s">
        <v>8</v>
      </c>
      <c r="H21" s="93" t="s">
        <v>9</v>
      </c>
      <c r="I21" s="93"/>
      <c r="J21" s="81" t="s">
        <v>10</v>
      </c>
      <c r="K21" s="81" t="s">
        <v>45</v>
      </c>
      <c r="L21" s="85" t="s">
        <v>11</v>
      </c>
      <c r="M21" s="78" t="s">
        <v>30</v>
      </c>
      <c r="N21" s="85" t="s">
        <v>31</v>
      </c>
    </row>
    <row r="22" spans="1:14" ht="15.75" thickBot="1" x14ac:dyDescent="0.3">
      <c r="A22" s="91"/>
      <c r="B22" s="83"/>
      <c r="C22" s="83"/>
      <c r="D22" s="94"/>
      <c r="E22" s="94"/>
      <c r="F22" s="94"/>
      <c r="G22" s="97"/>
      <c r="H22" s="81" t="s">
        <v>32</v>
      </c>
      <c r="I22" s="81" t="s">
        <v>33</v>
      </c>
      <c r="J22" s="96"/>
      <c r="K22" s="96"/>
      <c r="L22" s="86"/>
      <c r="M22" s="79"/>
      <c r="N22" s="86"/>
    </row>
    <row r="23" spans="1:14" ht="15.75" thickBot="1" x14ac:dyDescent="0.3">
      <c r="A23" s="91"/>
      <c r="B23" s="37" t="s">
        <v>34</v>
      </c>
      <c r="C23" s="37" t="s">
        <v>12</v>
      </c>
      <c r="D23" s="95"/>
      <c r="E23" s="95"/>
      <c r="F23" s="95"/>
      <c r="G23" s="98"/>
      <c r="H23" s="82"/>
      <c r="I23" s="83"/>
      <c r="J23" s="82"/>
      <c r="K23" s="82"/>
      <c r="L23" s="87"/>
      <c r="M23" s="80"/>
      <c r="N23" s="87"/>
    </row>
    <row r="24" spans="1:14" ht="72" thickBot="1" x14ac:dyDescent="0.3">
      <c r="A24" s="32">
        <v>1</v>
      </c>
      <c r="B24" s="23" t="s">
        <v>74</v>
      </c>
      <c r="C24" s="3" t="s">
        <v>73</v>
      </c>
      <c r="D24" s="22" t="s">
        <v>36</v>
      </c>
      <c r="E24" s="17" t="s">
        <v>82</v>
      </c>
      <c r="F24" s="17" t="s">
        <v>43</v>
      </c>
      <c r="G24" s="22">
        <v>24</v>
      </c>
      <c r="H24" s="22">
        <v>25</v>
      </c>
      <c r="I24" s="22">
        <v>5</v>
      </c>
      <c r="J24" s="17">
        <v>57000</v>
      </c>
      <c r="K24" s="17">
        <v>98000</v>
      </c>
      <c r="L24" s="17">
        <f>+J24+K24</f>
        <v>155000</v>
      </c>
      <c r="M24" s="17">
        <v>0</v>
      </c>
      <c r="N24" s="17">
        <f>SUM(L24:M24)</f>
        <v>155000</v>
      </c>
    </row>
    <row r="25" spans="1:14" ht="15.75" thickBot="1" x14ac:dyDescent="0.3">
      <c r="A25" s="2">
        <f>SUM(A24:A24)</f>
        <v>1</v>
      </c>
      <c r="B25" s="77" t="s">
        <v>13</v>
      </c>
      <c r="C25" s="77"/>
      <c r="D25" s="77"/>
      <c r="E25" s="77"/>
      <c r="F25" s="77"/>
      <c r="G25" s="3">
        <f t="shared" ref="G25:M25" si="2">SUM(G24:G24)</f>
        <v>24</v>
      </c>
      <c r="H25" s="3">
        <f t="shared" si="2"/>
        <v>25</v>
      </c>
      <c r="I25" s="3">
        <f t="shared" si="2"/>
        <v>5</v>
      </c>
      <c r="J25" s="27">
        <f t="shared" si="2"/>
        <v>57000</v>
      </c>
      <c r="K25" s="27">
        <f t="shared" si="2"/>
        <v>98000</v>
      </c>
      <c r="L25" s="25">
        <f t="shared" si="2"/>
        <v>155000</v>
      </c>
      <c r="M25" s="25">
        <f t="shared" si="2"/>
        <v>0</v>
      </c>
      <c r="N25" s="25">
        <f>+L25+M25</f>
        <v>155000</v>
      </c>
    </row>
    <row r="26" spans="1:14" ht="15.75" thickBot="1" x14ac:dyDescent="0.3">
      <c r="A26" s="74" t="s">
        <v>14</v>
      </c>
      <c r="B26" s="75"/>
      <c r="C26" s="75"/>
      <c r="D26" s="75"/>
      <c r="E26" s="75"/>
      <c r="F26" s="75"/>
      <c r="G26" s="75"/>
      <c r="H26" s="5"/>
      <c r="I26" s="6"/>
      <c r="J26" s="6"/>
      <c r="K26" s="27">
        <f>0.1*K25</f>
        <v>9800</v>
      </c>
      <c r="L26" s="25">
        <f>+K26</f>
        <v>9800</v>
      </c>
      <c r="M26" s="25" t="s">
        <v>44</v>
      </c>
      <c r="N26" s="25">
        <f>+L26</f>
        <v>9800</v>
      </c>
    </row>
    <row r="27" spans="1:14" ht="15.75" thickBot="1" x14ac:dyDescent="0.3">
      <c r="A27" s="76" t="s">
        <v>15</v>
      </c>
      <c r="B27" s="77"/>
      <c r="C27" s="77"/>
      <c r="D27" s="77"/>
      <c r="E27" s="77"/>
      <c r="F27" s="77"/>
      <c r="G27" s="77"/>
      <c r="H27" s="11"/>
      <c r="I27" s="11"/>
      <c r="J27" s="11"/>
      <c r="K27" s="27">
        <f>SUM(K25:K26)</f>
        <v>107800</v>
      </c>
      <c r="L27" s="25">
        <f>SUM(L25:L26)</f>
        <v>164800</v>
      </c>
      <c r="M27" s="25">
        <f>SUM(M25:M26)</f>
        <v>0</v>
      </c>
      <c r="N27" s="25">
        <f>SUM(N25:N26)</f>
        <v>164800</v>
      </c>
    </row>
    <row r="29" spans="1:14" ht="16.5" thickBot="1" x14ac:dyDescent="0.3">
      <c r="A29" s="92" t="s">
        <v>56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</row>
    <row r="30" spans="1:14" ht="15.75" thickBot="1" x14ac:dyDescent="0.3">
      <c r="A30" s="90" t="s">
        <v>4</v>
      </c>
      <c r="B30" s="81" t="s">
        <v>5</v>
      </c>
      <c r="C30" s="81"/>
      <c r="D30" s="93" t="s">
        <v>29</v>
      </c>
      <c r="E30" s="93" t="s">
        <v>6</v>
      </c>
      <c r="F30" s="93" t="s">
        <v>7</v>
      </c>
      <c r="G30" s="93" t="s">
        <v>8</v>
      </c>
      <c r="H30" s="93" t="s">
        <v>9</v>
      </c>
      <c r="I30" s="93"/>
      <c r="J30" s="81" t="s">
        <v>10</v>
      </c>
      <c r="K30" s="81" t="s">
        <v>45</v>
      </c>
      <c r="L30" s="85" t="s">
        <v>11</v>
      </c>
      <c r="M30" s="78" t="s">
        <v>30</v>
      </c>
      <c r="N30" s="85" t="s">
        <v>31</v>
      </c>
    </row>
    <row r="31" spans="1:14" ht="15.75" thickBot="1" x14ac:dyDescent="0.3">
      <c r="A31" s="91"/>
      <c r="B31" s="83"/>
      <c r="C31" s="83"/>
      <c r="D31" s="94"/>
      <c r="E31" s="94"/>
      <c r="F31" s="94"/>
      <c r="G31" s="97"/>
      <c r="H31" s="93" t="s">
        <v>32</v>
      </c>
      <c r="I31" s="81" t="s">
        <v>33</v>
      </c>
      <c r="J31" s="96"/>
      <c r="K31" s="96"/>
      <c r="L31" s="86"/>
      <c r="M31" s="79"/>
      <c r="N31" s="86"/>
    </row>
    <row r="32" spans="1:14" ht="15.75" thickBot="1" x14ac:dyDescent="0.3">
      <c r="A32" s="91"/>
      <c r="B32" s="37" t="s">
        <v>34</v>
      </c>
      <c r="C32" s="37" t="s">
        <v>12</v>
      </c>
      <c r="D32" s="95"/>
      <c r="E32" s="95"/>
      <c r="F32" s="95"/>
      <c r="G32" s="98"/>
      <c r="H32" s="98"/>
      <c r="I32" s="83"/>
      <c r="J32" s="82"/>
      <c r="K32" s="82"/>
      <c r="L32" s="87"/>
      <c r="M32" s="80"/>
      <c r="N32" s="87"/>
    </row>
    <row r="33" spans="1:14" ht="72" thickBot="1" x14ac:dyDescent="0.3">
      <c r="A33" s="16">
        <v>1</v>
      </c>
      <c r="B33" s="16" t="s">
        <v>71</v>
      </c>
      <c r="C33" s="3" t="s">
        <v>21</v>
      </c>
      <c r="D33" s="16" t="s">
        <v>46</v>
      </c>
      <c r="E33" s="16" t="s">
        <v>91</v>
      </c>
      <c r="F33" s="16" t="s">
        <v>64</v>
      </c>
      <c r="G33" s="16">
        <v>24</v>
      </c>
      <c r="H33" s="16">
        <v>10</v>
      </c>
      <c r="I33" s="16">
        <v>30</v>
      </c>
      <c r="J33" s="17">
        <v>105513</v>
      </c>
      <c r="K33" s="17">
        <v>111600</v>
      </c>
      <c r="L33" s="31">
        <f>J33+K33</f>
        <v>217113</v>
      </c>
      <c r="M33" s="17">
        <v>0</v>
      </c>
      <c r="N33" s="17">
        <f t="shared" ref="N33:N34" si="3">M33+L33</f>
        <v>217113</v>
      </c>
    </row>
    <row r="34" spans="1:14" ht="72" thickBot="1" x14ac:dyDescent="0.3">
      <c r="A34" s="16">
        <v>1</v>
      </c>
      <c r="B34" s="16" t="s">
        <v>70</v>
      </c>
      <c r="C34" s="3" t="s">
        <v>35</v>
      </c>
      <c r="D34" s="16" t="s">
        <v>46</v>
      </c>
      <c r="E34" s="16" t="s">
        <v>92</v>
      </c>
      <c r="F34" s="16" t="s">
        <v>63</v>
      </c>
      <c r="G34" s="16">
        <v>24</v>
      </c>
      <c r="H34" s="16">
        <v>10</v>
      </c>
      <c r="I34" s="16">
        <v>30</v>
      </c>
      <c r="J34" s="17">
        <v>82255</v>
      </c>
      <c r="K34" s="17">
        <v>93000</v>
      </c>
      <c r="L34" s="31">
        <f>J34+K34</f>
        <v>175255</v>
      </c>
      <c r="M34" s="17">
        <v>0</v>
      </c>
      <c r="N34" s="17">
        <f t="shared" si="3"/>
        <v>175255</v>
      </c>
    </row>
    <row r="35" spans="1:14" ht="15.75" thickBot="1" x14ac:dyDescent="0.3">
      <c r="A35" s="2">
        <f>SUM(A33:A34)</f>
        <v>2</v>
      </c>
      <c r="B35" s="77" t="s">
        <v>13</v>
      </c>
      <c r="C35" s="77"/>
      <c r="D35" s="77"/>
      <c r="E35" s="77"/>
      <c r="F35" s="77"/>
      <c r="G35" s="3">
        <f t="shared" ref="G35:N35" si="4">SUM(G33:G34)</f>
        <v>48</v>
      </c>
      <c r="H35" s="3">
        <f t="shared" si="4"/>
        <v>20</v>
      </c>
      <c r="I35" s="3">
        <f t="shared" si="4"/>
        <v>60</v>
      </c>
      <c r="J35" s="4">
        <f t="shared" si="4"/>
        <v>187768</v>
      </c>
      <c r="K35" s="4">
        <f t="shared" si="4"/>
        <v>204600</v>
      </c>
      <c r="L35" s="4">
        <f t="shared" si="4"/>
        <v>392368</v>
      </c>
      <c r="M35" s="4">
        <f t="shared" si="4"/>
        <v>0</v>
      </c>
      <c r="N35" s="4">
        <f t="shared" si="4"/>
        <v>392368</v>
      </c>
    </row>
    <row r="36" spans="1:14" ht="15.75" thickBot="1" x14ac:dyDescent="0.3">
      <c r="A36" s="74" t="s">
        <v>14</v>
      </c>
      <c r="B36" s="75"/>
      <c r="C36" s="75"/>
      <c r="D36" s="75"/>
      <c r="E36" s="75"/>
      <c r="F36" s="75"/>
      <c r="G36" s="75"/>
      <c r="H36" s="5"/>
      <c r="I36" s="6"/>
      <c r="J36" s="6"/>
      <c r="K36" s="7">
        <f>0.1*K35</f>
        <v>20460</v>
      </c>
      <c r="L36" s="8">
        <f>K35*0.1</f>
        <v>20460</v>
      </c>
      <c r="M36" s="9">
        <v>0</v>
      </c>
      <c r="N36" s="10">
        <f>L36</f>
        <v>20460</v>
      </c>
    </row>
    <row r="37" spans="1:14" ht="15.75" thickBot="1" x14ac:dyDescent="0.3">
      <c r="A37" s="76" t="s">
        <v>15</v>
      </c>
      <c r="B37" s="77"/>
      <c r="C37" s="77"/>
      <c r="D37" s="77"/>
      <c r="E37" s="77"/>
      <c r="F37" s="77"/>
      <c r="G37" s="77"/>
      <c r="H37" s="11"/>
      <c r="I37" s="11"/>
      <c r="J37" s="11"/>
      <c r="K37" s="12">
        <f>SUM(K35:K36)</f>
        <v>225060</v>
      </c>
      <c r="L37" s="13">
        <f>SUM(L35:L36)</f>
        <v>412828</v>
      </c>
      <c r="M37" s="14">
        <f>SUM(M35:M36)</f>
        <v>0</v>
      </c>
      <c r="N37" s="15">
        <f>N36+N35</f>
        <v>412828</v>
      </c>
    </row>
    <row r="39" spans="1:14" ht="15.75" thickBot="1" x14ac:dyDescent="0.3">
      <c r="A39" s="103" t="s">
        <v>59</v>
      </c>
      <c r="B39" s="103"/>
      <c r="C39" s="103"/>
    </row>
    <row r="40" spans="1:14" ht="15.75" thickBot="1" x14ac:dyDescent="0.3">
      <c r="A40" s="90" t="s">
        <v>4</v>
      </c>
      <c r="B40" s="81" t="s">
        <v>5</v>
      </c>
      <c r="C40" s="81"/>
      <c r="D40" s="93" t="s">
        <v>29</v>
      </c>
      <c r="E40" s="93" t="s">
        <v>6</v>
      </c>
      <c r="F40" s="93" t="s">
        <v>7</v>
      </c>
      <c r="G40" s="93" t="s">
        <v>8</v>
      </c>
      <c r="H40" s="93" t="s">
        <v>9</v>
      </c>
      <c r="I40" s="93"/>
      <c r="J40" s="81" t="s">
        <v>10</v>
      </c>
      <c r="K40" s="81" t="s">
        <v>45</v>
      </c>
      <c r="L40" s="85" t="s">
        <v>11</v>
      </c>
      <c r="M40" s="78" t="s">
        <v>30</v>
      </c>
      <c r="N40" s="85" t="s">
        <v>31</v>
      </c>
    </row>
    <row r="41" spans="1:14" ht="15.75" thickBot="1" x14ac:dyDescent="0.3">
      <c r="A41" s="91"/>
      <c r="B41" s="83"/>
      <c r="C41" s="83"/>
      <c r="D41" s="94"/>
      <c r="E41" s="94"/>
      <c r="F41" s="94"/>
      <c r="G41" s="97"/>
      <c r="H41" s="93" t="s">
        <v>32</v>
      </c>
      <c r="I41" s="81" t="s">
        <v>33</v>
      </c>
      <c r="J41" s="96"/>
      <c r="K41" s="96"/>
      <c r="L41" s="86"/>
      <c r="M41" s="79"/>
      <c r="N41" s="86"/>
    </row>
    <row r="42" spans="1:14" ht="15.75" thickBot="1" x14ac:dyDescent="0.3">
      <c r="A42" s="91"/>
      <c r="B42" s="37" t="s">
        <v>34</v>
      </c>
      <c r="C42" s="37" t="s">
        <v>12</v>
      </c>
      <c r="D42" s="95"/>
      <c r="E42" s="95"/>
      <c r="F42" s="95"/>
      <c r="G42" s="98"/>
      <c r="H42" s="98"/>
      <c r="I42" s="83"/>
      <c r="J42" s="82"/>
      <c r="K42" s="82"/>
      <c r="L42" s="87"/>
      <c r="M42" s="80"/>
      <c r="N42" s="87"/>
    </row>
    <row r="43" spans="1:14" ht="72" thickBot="1" x14ac:dyDescent="0.3">
      <c r="A43" s="16">
        <v>1</v>
      </c>
      <c r="B43" s="30" t="s">
        <v>60</v>
      </c>
      <c r="C43" s="3" t="s">
        <v>95</v>
      </c>
      <c r="D43" s="16" t="s">
        <v>61</v>
      </c>
      <c r="E43" s="16" t="s">
        <v>86</v>
      </c>
      <c r="F43" s="16" t="s">
        <v>83</v>
      </c>
      <c r="G43" s="16">
        <v>24</v>
      </c>
      <c r="H43" s="16">
        <v>5</v>
      </c>
      <c r="I43" s="16">
        <v>35</v>
      </c>
      <c r="J43" s="17">
        <v>66000</v>
      </c>
      <c r="K43" s="17">
        <v>93000</v>
      </c>
      <c r="L43" s="31">
        <f>J43+K43</f>
        <v>159000</v>
      </c>
      <c r="M43" s="17">
        <v>0</v>
      </c>
      <c r="N43" s="17">
        <f t="shared" ref="N43" si="5">M43+L43</f>
        <v>159000</v>
      </c>
    </row>
    <row r="44" spans="1:14" ht="72" thickBot="1" x14ac:dyDescent="0.3">
      <c r="A44" s="16">
        <v>1</v>
      </c>
      <c r="B44" s="30" t="s">
        <v>58</v>
      </c>
      <c r="C44" s="3" t="s">
        <v>35</v>
      </c>
      <c r="D44" s="16" t="s">
        <v>61</v>
      </c>
      <c r="E44" s="16" t="s">
        <v>88</v>
      </c>
      <c r="F44" s="16" t="s">
        <v>68</v>
      </c>
      <c r="G44" s="16">
        <v>32</v>
      </c>
      <c r="H44" s="16">
        <v>5</v>
      </c>
      <c r="I44" s="16">
        <v>35</v>
      </c>
      <c r="J44" s="17">
        <v>66000</v>
      </c>
      <c r="K44" s="17">
        <v>93000</v>
      </c>
      <c r="L44" s="31">
        <f>J44+K44</f>
        <v>159000</v>
      </c>
      <c r="M44" s="17">
        <v>0</v>
      </c>
      <c r="N44" s="17">
        <f t="shared" ref="N44" si="6">M44+L44</f>
        <v>159000</v>
      </c>
    </row>
    <row r="45" spans="1:14" ht="15.75" thickBot="1" x14ac:dyDescent="0.3">
      <c r="A45" s="2">
        <f>SUM(A43:A44)</f>
        <v>2</v>
      </c>
      <c r="B45" s="77" t="s">
        <v>13</v>
      </c>
      <c r="C45" s="77"/>
      <c r="D45" s="77"/>
      <c r="E45" s="77"/>
      <c r="F45" s="77"/>
      <c r="G45" s="3">
        <f t="shared" ref="G45:L45" si="7">SUM(G43:G44)</f>
        <v>56</v>
      </c>
      <c r="H45" s="3">
        <f t="shared" si="7"/>
        <v>10</v>
      </c>
      <c r="I45" s="3">
        <f t="shared" si="7"/>
        <v>70</v>
      </c>
      <c r="J45" s="4">
        <f t="shared" si="7"/>
        <v>132000</v>
      </c>
      <c r="K45" s="4">
        <f t="shared" si="7"/>
        <v>186000</v>
      </c>
      <c r="L45" s="4">
        <f t="shared" si="7"/>
        <v>318000</v>
      </c>
      <c r="M45" s="14">
        <v>0</v>
      </c>
      <c r="N45" s="4">
        <f>SUM(N43:N44)</f>
        <v>318000</v>
      </c>
    </row>
    <row r="46" spans="1:14" ht="15.75" thickBot="1" x14ac:dyDescent="0.3">
      <c r="A46" s="74" t="s">
        <v>14</v>
      </c>
      <c r="B46" s="75"/>
      <c r="C46" s="75"/>
      <c r="D46" s="75"/>
      <c r="E46" s="75"/>
      <c r="F46" s="75"/>
      <c r="G46" s="75"/>
      <c r="H46" s="5"/>
      <c r="I46" s="6"/>
      <c r="J46" s="6"/>
      <c r="K46" s="7">
        <f>0.1*K45</f>
        <v>18600</v>
      </c>
      <c r="L46" s="8">
        <f>K45*0.1</f>
        <v>18600</v>
      </c>
      <c r="M46" s="14">
        <v>0</v>
      </c>
      <c r="N46" s="28">
        <f>L46</f>
        <v>18600</v>
      </c>
    </row>
    <row r="47" spans="1:14" ht="15.75" thickBot="1" x14ac:dyDescent="0.3">
      <c r="A47" s="76" t="s">
        <v>15</v>
      </c>
      <c r="B47" s="77"/>
      <c r="C47" s="77"/>
      <c r="D47" s="77"/>
      <c r="E47" s="77"/>
      <c r="F47" s="77"/>
      <c r="G47" s="77"/>
      <c r="H47" s="11"/>
      <c r="I47" s="11"/>
      <c r="J47" s="11"/>
      <c r="K47" s="12">
        <f>SUM(K45:K46)</f>
        <v>204600</v>
      </c>
      <c r="L47" s="13">
        <f>SUM(L45:L46)</f>
        <v>336600</v>
      </c>
      <c r="M47" s="14">
        <f>SUM(M45:M46)</f>
        <v>0</v>
      </c>
      <c r="N47" s="29">
        <f>N46+N45</f>
        <v>336600</v>
      </c>
    </row>
    <row r="49" spans="1:14" ht="15.75" customHeight="1" thickBot="1" x14ac:dyDescent="0.3">
      <c r="A49" s="106" t="s">
        <v>133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</row>
    <row r="50" spans="1:14" ht="15.75" customHeight="1" thickBot="1" x14ac:dyDescent="0.3">
      <c r="A50" s="90" t="s">
        <v>4</v>
      </c>
      <c r="B50" s="81" t="s">
        <v>5</v>
      </c>
      <c r="C50" s="81"/>
      <c r="D50" s="81" t="s">
        <v>97</v>
      </c>
      <c r="E50" s="81" t="s">
        <v>6</v>
      </c>
      <c r="F50" s="81" t="s">
        <v>7</v>
      </c>
      <c r="G50" s="81" t="s">
        <v>8</v>
      </c>
      <c r="H50" s="81" t="s">
        <v>9</v>
      </c>
      <c r="I50" s="81"/>
      <c r="J50" s="81" t="s">
        <v>10</v>
      </c>
      <c r="K50" s="81" t="s">
        <v>45</v>
      </c>
      <c r="L50" s="78" t="s">
        <v>11</v>
      </c>
      <c r="M50" s="78" t="s">
        <v>98</v>
      </c>
      <c r="N50" s="78" t="s">
        <v>31</v>
      </c>
    </row>
    <row r="51" spans="1:14" ht="15.75" customHeight="1" thickBot="1" x14ac:dyDescent="0.3">
      <c r="A51" s="91"/>
      <c r="B51" s="83"/>
      <c r="C51" s="83"/>
      <c r="D51" s="107"/>
      <c r="E51" s="107"/>
      <c r="F51" s="107"/>
      <c r="G51" s="96"/>
      <c r="H51" s="81" t="s">
        <v>32</v>
      </c>
      <c r="I51" s="81" t="s">
        <v>100</v>
      </c>
      <c r="J51" s="96"/>
      <c r="K51" s="96"/>
      <c r="L51" s="79"/>
      <c r="M51" s="79"/>
      <c r="N51" s="79"/>
    </row>
    <row r="52" spans="1:14" ht="18.75" customHeight="1" thickBot="1" x14ac:dyDescent="0.3">
      <c r="A52" s="91"/>
      <c r="B52" s="43" t="s">
        <v>101</v>
      </c>
      <c r="C52" s="42" t="s">
        <v>12</v>
      </c>
      <c r="D52" s="83"/>
      <c r="E52" s="83"/>
      <c r="F52" s="83"/>
      <c r="G52" s="82"/>
      <c r="H52" s="82"/>
      <c r="I52" s="83"/>
      <c r="J52" s="82"/>
      <c r="K52" s="82"/>
      <c r="L52" s="80"/>
      <c r="M52" s="80"/>
      <c r="N52" s="80"/>
    </row>
    <row r="53" spans="1:14" ht="72" thickBot="1" x14ac:dyDescent="0.3">
      <c r="A53" s="46">
        <v>1</v>
      </c>
      <c r="B53" s="47" t="s">
        <v>129</v>
      </c>
      <c r="C53" s="45" t="s">
        <v>51</v>
      </c>
      <c r="D53" s="21" t="s">
        <v>102</v>
      </c>
      <c r="E53" s="21" t="s">
        <v>103</v>
      </c>
      <c r="F53" s="21" t="s">
        <v>104</v>
      </c>
      <c r="G53" s="21">
        <v>28</v>
      </c>
      <c r="H53" s="21">
        <v>15</v>
      </c>
      <c r="I53" s="48">
        <v>15</v>
      </c>
      <c r="J53" s="49">
        <v>90000</v>
      </c>
      <c r="K53" s="49">
        <v>67600</v>
      </c>
      <c r="L53" s="26">
        <f>J53+K53</f>
        <v>157600</v>
      </c>
      <c r="M53" s="21"/>
      <c r="N53" s="50">
        <f>M53+L53</f>
        <v>157600</v>
      </c>
    </row>
    <row r="54" spans="1:14" ht="72" thickBot="1" x14ac:dyDescent="0.3">
      <c r="A54" s="51">
        <v>1</v>
      </c>
      <c r="B54" s="47" t="s">
        <v>129</v>
      </c>
      <c r="C54" s="45" t="s">
        <v>51</v>
      </c>
      <c r="D54" s="24" t="s">
        <v>102</v>
      </c>
      <c r="E54" s="24" t="s">
        <v>105</v>
      </c>
      <c r="F54" s="24" t="s">
        <v>106</v>
      </c>
      <c r="G54" s="24">
        <v>28</v>
      </c>
      <c r="H54" s="24">
        <v>15</v>
      </c>
      <c r="I54" s="52">
        <v>15</v>
      </c>
      <c r="J54" s="53">
        <v>84958.8</v>
      </c>
      <c r="K54" s="54" t="s">
        <v>107</v>
      </c>
      <c r="L54" s="49">
        <f>J54+K54</f>
        <v>152558.79999999999</v>
      </c>
      <c r="M54" s="24"/>
      <c r="N54" s="50">
        <f t="shared" ref="N54:N56" si="8">M54+L54</f>
        <v>152558.79999999999</v>
      </c>
    </row>
    <row r="55" spans="1:14" ht="72" thickBot="1" x14ac:dyDescent="0.3">
      <c r="A55" s="51">
        <v>1</v>
      </c>
      <c r="B55" s="55" t="s">
        <v>130</v>
      </c>
      <c r="C55" s="45" t="s">
        <v>95</v>
      </c>
      <c r="D55" s="24" t="s">
        <v>102</v>
      </c>
      <c r="E55" s="24" t="s">
        <v>108</v>
      </c>
      <c r="F55" s="24" t="s">
        <v>109</v>
      </c>
      <c r="G55" s="24">
        <v>32</v>
      </c>
      <c r="H55" s="24">
        <v>15</v>
      </c>
      <c r="I55" s="52">
        <v>45</v>
      </c>
      <c r="J55" s="53" t="s">
        <v>110</v>
      </c>
      <c r="K55" s="54" t="s">
        <v>111</v>
      </c>
      <c r="L55" s="49" t="s">
        <v>112</v>
      </c>
      <c r="M55" s="24"/>
      <c r="N55" s="50">
        <f t="shared" si="8"/>
        <v>141000</v>
      </c>
    </row>
    <row r="56" spans="1:14" ht="72" thickBot="1" x14ac:dyDescent="0.3">
      <c r="A56" s="51">
        <v>1</v>
      </c>
      <c r="B56" s="55" t="s">
        <v>131</v>
      </c>
      <c r="C56" s="45" t="s">
        <v>21</v>
      </c>
      <c r="D56" s="24" t="s">
        <v>102</v>
      </c>
      <c r="E56" s="24" t="s">
        <v>113</v>
      </c>
      <c r="F56" s="24" t="s">
        <v>114</v>
      </c>
      <c r="G56" s="24">
        <v>27</v>
      </c>
      <c r="H56" s="24">
        <v>5</v>
      </c>
      <c r="I56" s="52">
        <v>25</v>
      </c>
      <c r="J56" s="53" t="s">
        <v>115</v>
      </c>
      <c r="K56" s="54" t="s">
        <v>116</v>
      </c>
      <c r="L56" s="49" t="s">
        <v>117</v>
      </c>
      <c r="M56" s="24"/>
      <c r="N56" s="50">
        <f t="shared" si="8"/>
        <v>198008</v>
      </c>
    </row>
    <row r="57" spans="1:14" ht="15.75" thickBot="1" x14ac:dyDescent="0.3">
      <c r="A57" s="2">
        <f>SUM(A53:A56)</f>
        <v>4</v>
      </c>
      <c r="B57" s="77" t="s">
        <v>13</v>
      </c>
      <c r="C57" s="77"/>
      <c r="D57" s="77"/>
      <c r="E57" s="77"/>
      <c r="F57" s="77"/>
      <c r="G57" s="3">
        <f>SUM(G53:G56)</f>
        <v>115</v>
      </c>
      <c r="H57" s="3">
        <f t="shared" ref="H57:I57" si="9">SUM(H53:H56)</f>
        <v>50</v>
      </c>
      <c r="I57" s="3">
        <f t="shared" si="9"/>
        <v>100</v>
      </c>
      <c r="J57" s="56">
        <f>SUM(J53:J56)</f>
        <v>174958.8</v>
      </c>
      <c r="K57" s="57">
        <f>SUM(K53:K56)</f>
        <v>67600</v>
      </c>
      <c r="L57" s="57">
        <f>SUM(L53:L56)</f>
        <v>310158.8</v>
      </c>
      <c r="M57" s="57">
        <f>SUM(M53:M56)</f>
        <v>0</v>
      </c>
      <c r="N57" s="57">
        <f>SUM(N53:N56)</f>
        <v>649166.80000000005</v>
      </c>
    </row>
    <row r="58" spans="1:14" ht="15.75" thickBot="1" x14ac:dyDescent="0.3">
      <c r="A58" s="74" t="s">
        <v>14</v>
      </c>
      <c r="B58" s="75"/>
      <c r="C58" s="75"/>
      <c r="D58" s="75"/>
      <c r="E58" s="75"/>
      <c r="F58" s="75"/>
      <c r="G58" s="75"/>
      <c r="H58" s="5"/>
      <c r="I58" s="6"/>
      <c r="J58" s="6"/>
      <c r="K58" s="57">
        <f>0.1*K57</f>
        <v>6760</v>
      </c>
      <c r="L58" s="57">
        <f>K57*0.1</f>
        <v>6760</v>
      </c>
      <c r="M58" s="58">
        <v>0</v>
      </c>
      <c r="N58" s="59">
        <f>L58</f>
        <v>6760</v>
      </c>
    </row>
    <row r="59" spans="1:14" ht="15.75" thickBot="1" x14ac:dyDescent="0.3">
      <c r="A59" s="76" t="s">
        <v>15</v>
      </c>
      <c r="B59" s="77"/>
      <c r="C59" s="77"/>
      <c r="D59" s="77"/>
      <c r="E59" s="77"/>
      <c r="F59" s="77"/>
      <c r="G59" s="77"/>
      <c r="H59" s="11"/>
      <c r="I59" s="11"/>
      <c r="J59" s="11"/>
      <c r="K59" s="60">
        <f>SUM(K57:K58)</f>
        <v>74360</v>
      </c>
      <c r="L59" s="61">
        <f>SUM(L57:L58)</f>
        <v>316918.8</v>
      </c>
      <c r="M59" s="58">
        <f>SUM(M57:M58)</f>
        <v>0</v>
      </c>
      <c r="N59" s="59">
        <f>N58+N57</f>
        <v>655926.80000000005</v>
      </c>
    </row>
    <row r="62" spans="1:14" x14ac:dyDescent="0.25">
      <c r="B62" s="104" t="s">
        <v>135</v>
      </c>
      <c r="C62" s="104"/>
      <c r="D62" s="33"/>
    </row>
    <row r="63" spans="1:14" x14ac:dyDescent="0.25">
      <c r="C63" s="33"/>
      <c r="D63" s="33"/>
    </row>
    <row r="64" spans="1:14" x14ac:dyDescent="0.25">
      <c r="B64" s="105" t="s">
        <v>75</v>
      </c>
      <c r="C64" s="105"/>
      <c r="D64" s="36">
        <f>+A16+A25+A35+A45+A57</f>
        <v>10</v>
      </c>
    </row>
    <row r="65" spans="2:5" x14ac:dyDescent="0.25">
      <c r="B65" s="105" t="s">
        <v>76</v>
      </c>
      <c r="C65" s="105"/>
      <c r="D65" s="36">
        <f>+I16+I25+I35+I45+I57</f>
        <v>280</v>
      </c>
    </row>
    <row r="66" spans="2:5" x14ac:dyDescent="0.25">
      <c r="B66" s="34" t="s">
        <v>78</v>
      </c>
      <c r="C66" s="33"/>
      <c r="D66" s="36">
        <f>+H16+H25+H35+H45+H57</f>
        <v>110</v>
      </c>
      <c r="E66">
        <f>SUM(D65:D66)</f>
        <v>390</v>
      </c>
    </row>
    <row r="67" spans="2:5" x14ac:dyDescent="0.25">
      <c r="B67" s="34" t="s">
        <v>79</v>
      </c>
      <c r="C67" s="33"/>
      <c r="D67" s="36">
        <f>+G16+G25+G35+G45+G57</f>
        <v>259</v>
      </c>
    </row>
    <row r="68" spans="2:5" x14ac:dyDescent="0.25">
      <c r="B68" s="34" t="s">
        <v>80</v>
      </c>
      <c r="C68" s="33"/>
      <c r="D68" s="41">
        <f>+N18+N27+N37+N47+N59</f>
        <v>1957914.8</v>
      </c>
    </row>
  </sheetData>
  <mergeCells count="100">
    <mergeCell ref="B45:F45"/>
    <mergeCell ref="A46:G46"/>
    <mergeCell ref="A47:G47"/>
    <mergeCell ref="B62:C62"/>
    <mergeCell ref="B64:C64"/>
    <mergeCell ref="A59:G59"/>
    <mergeCell ref="B65:C65"/>
    <mergeCell ref="H40:I40"/>
    <mergeCell ref="J40:J42"/>
    <mergeCell ref="K40:K42"/>
    <mergeCell ref="L40:L42"/>
    <mergeCell ref="A49:N49"/>
    <mergeCell ref="A50:A52"/>
    <mergeCell ref="D50:D52"/>
    <mergeCell ref="E50:E52"/>
    <mergeCell ref="F50:F52"/>
    <mergeCell ref="G50:G52"/>
    <mergeCell ref="H50:I50"/>
    <mergeCell ref="J50:J52"/>
    <mergeCell ref="K50:K52"/>
    <mergeCell ref="L50:L52"/>
    <mergeCell ref="M50:M52"/>
    <mergeCell ref="B35:F35"/>
    <mergeCell ref="A36:G36"/>
    <mergeCell ref="A37:G37"/>
    <mergeCell ref="A39:C39"/>
    <mergeCell ref="A40:A42"/>
    <mergeCell ref="B40:C41"/>
    <mergeCell ref="D40:D42"/>
    <mergeCell ref="E40:E42"/>
    <mergeCell ref="F40:F42"/>
    <mergeCell ref="G40:G42"/>
    <mergeCell ref="M40:M42"/>
    <mergeCell ref="N40:N42"/>
    <mergeCell ref="H41:H42"/>
    <mergeCell ref="I41:I42"/>
    <mergeCell ref="N30:N32"/>
    <mergeCell ref="H31:H32"/>
    <mergeCell ref="I31:I32"/>
    <mergeCell ref="B25:F25"/>
    <mergeCell ref="A26:G26"/>
    <mergeCell ref="A27:G27"/>
    <mergeCell ref="A29:N29"/>
    <mergeCell ref="A30:A32"/>
    <mergeCell ref="B30:C31"/>
    <mergeCell ref="D30:D32"/>
    <mergeCell ref="E30:E32"/>
    <mergeCell ref="F30:F32"/>
    <mergeCell ref="G30:G32"/>
    <mergeCell ref="H30:I30"/>
    <mergeCell ref="J30:J32"/>
    <mergeCell ref="K30:K32"/>
    <mergeCell ref="L30:L32"/>
    <mergeCell ref="M30:M32"/>
    <mergeCell ref="B16:F16"/>
    <mergeCell ref="A17:G17"/>
    <mergeCell ref="A18:G18"/>
    <mergeCell ref="A20:N20"/>
    <mergeCell ref="A21:A23"/>
    <mergeCell ref="B21:C22"/>
    <mergeCell ref="D21:D23"/>
    <mergeCell ref="E21:E23"/>
    <mergeCell ref="F21:F23"/>
    <mergeCell ref="G21:G23"/>
    <mergeCell ref="H21:I21"/>
    <mergeCell ref="J21:J23"/>
    <mergeCell ref="K21:K23"/>
    <mergeCell ref="L21:L23"/>
    <mergeCell ref="M21:M23"/>
    <mergeCell ref="H13:H14"/>
    <mergeCell ref="I13:I14"/>
    <mergeCell ref="N21:N23"/>
    <mergeCell ref="H22:H23"/>
    <mergeCell ref="I22:I23"/>
    <mergeCell ref="J12:J14"/>
    <mergeCell ref="K12:K14"/>
    <mergeCell ref="L12:L14"/>
    <mergeCell ref="M12:M14"/>
    <mergeCell ref="N12:N14"/>
    <mergeCell ref="A7:N7"/>
    <mergeCell ref="B50:C51"/>
    <mergeCell ref="A1:N1"/>
    <mergeCell ref="A2:N2"/>
    <mergeCell ref="A3:N3"/>
    <mergeCell ref="A5:N5"/>
    <mergeCell ref="A6:N6"/>
    <mergeCell ref="A9:N9"/>
    <mergeCell ref="A11:N11"/>
    <mergeCell ref="A12:A14"/>
    <mergeCell ref="B12:C13"/>
    <mergeCell ref="D12:D14"/>
    <mergeCell ref="E12:E14"/>
    <mergeCell ref="F12:F14"/>
    <mergeCell ref="G12:G14"/>
    <mergeCell ref="H12:I12"/>
    <mergeCell ref="N50:N52"/>
    <mergeCell ref="H51:H52"/>
    <mergeCell ref="I51:I52"/>
    <mergeCell ref="B57:F57"/>
    <mergeCell ref="A58:G58"/>
  </mergeCells>
  <pageMargins left="0.23622047244094491" right="0.23622047244094491" top="0.74803149606299213" bottom="0.74803149606299213" header="0.31496062992125984" footer="0.31496062992125984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52401-1A54-41A4-A36B-F9C077DE19E4}">
  <dimension ref="A1:N57"/>
  <sheetViews>
    <sheetView topLeftCell="A37" workbookViewId="0">
      <selection activeCell="A37" sqref="A37"/>
    </sheetView>
  </sheetViews>
  <sheetFormatPr baseColWidth="10" defaultRowHeight="15" x14ac:dyDescent="0.25"/>
  <cols>
    <col min="1" max="1" width="4.7109375" customWidth="1"/>
    <col min="2" max="2" width="17.140625" customWidth="1"/>
    <col min="3" max="3" width="27" bestFit="1" customWidth="1"/>
    <col min="4" max="4" width="16.5703125" customWidth="1"/>
    <col min="6" max="6" width="13.85546875" customWidth="1"/>
    <col min="7" max="8" width="12.140625" customWidth="1"/>
    <col min="9" max="9" width="12.42578125" customWidth="1"/>
    <col min="10" max="10" width="14.140625" customWidth="1"/>
    <col min="11" max="11" width="14.85546875" customWidth="1"/>
    <col min="12" max="12" width="15.85546875" customWidth="1"/>
    <col min="13" max="13" width="15" customWidth="1"/>
    <col min="14" max="14" width="17.28515625" customWidth="1"/>
  </cols>
  <sheetData>
    <row r="1" spans="1:14" ht="18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ht="18" x14ac:dyDescent="0.25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 ht="18" x14ac:dyDescent="0.25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 ht="18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18" x14ac:dyDescent="0.25">
      <c r="A5" s="100" t="s">
        <v>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</row>
    <row r="6" spans="1:14" ht="18" x14ac:dyDescent="0.25">
      <c r="A6" s="101" t="s">
        <v>18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8" x14ac:dyDescent="0.25">
      <c r="A7" s="102" t="s">
        <v>96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</row>
    <row r="8" spans="1:14" ht="18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ht="28.5" customHeight="1" x14ac:dyDescent="0.25">
      <c r="A9" s="88" t="s">
        <v>81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1:14" ht="18" x14ac:dyDescent="0.25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4" ht="16.5" thickBot="1" x14ac:dyDescent="0.3">
      <c r="A11" s="92" t="s">
        <v>27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</row>
    <row r="12" spans="1:14" ht="15.75" thickBot="1" x14ac:dyDescent="0.3">
      <c r="A12" s="90" t="s">
        <v>4</v>
      </c>
      <c r="B12" s="81" t="s">
        <v>5</v>
      </c>
      <c r="C12" s="81"/>
      <c r="D12" s="93" t="s">
        <v>29</v>
      </c>
      <c r="E12" s="93" t="s">
        <v>6</v>
      </c>
      <c r="F12" s="93" t="s">
        <v>7</v>
      </c>
      <c r="G12" s="93" t="s">
        <v>8</v>
      </c>
      <c r="H12" s="93" t="s">
        <v>9</v>
      </c>
      <c r="I12" s="93"/>
      <c r="J12" s="81" t="s">
        <v>10</v>
      </c>
      <c r="K12" s="81" t="s">
        <v>45</v>
      </c>
      <c r="L12" s="85" t="s">
        <v>11</v>
      </c>
      <c r="M12" s="78" t="s">
        <v>30</v>
      </c>
      <c r="N12" s="85" t="s">
        <v>31</v>
      </c>
    </row>
    <row r="13" spans="1:14" ht="15.75" thickBot="1" x14ac:dyDescent="0.3">
      <c r="A13" s="91"/>
      <c r="B13" s="83"/>
      <c r="C13" s="83"/>
      <c r="D13" s="94"/>
      <c r="E13" s="94"/>
      <c r="F13" s="94"/>
      <c r="G13" s="97"/>
      <c r="H13" s="93" t="s">
        <v>32</v>
      </c>
      <c r="I13" s="81" t="s">
        <v>33</v>
      </c>
      <c r="J13" s="96"/>
      <c r="K13" s="96"/>
      <c r="L13" s="86"/>
      <c r="M13" s="79"/>
      <c r="N13" s="86"/>
    </row>
    <row r="14" spans="1:14" ht="15.75" thickBot="1" x14ac:dyDescent="0.3">
      <c r="A14" s="91"/>
      <c r="B14" s="37" t="s">
        <v>34</v>
      </c>
      <c r="C14" s="37" t="s">
        <v>12</v>
      </c>
      <c r="D14" s="95"/>
      <c r="E14" s="95"/>
      <c r="F14" s="95"/>
      <c r="G14" s="98"/>
      <c r="H14" s="98"/>
      <c r="I14" s="83"/>
      <c r="J14" s="82"/>
      <c r="K14" s="82"/>
      <c r="L14" s="87"/>
      <c r="M14" s="80"/>
      <c r="N14" s="87"/>
    </row>
    <row r="15" spans="1:14" ht="72" thickBot="1" x14ac:dyDescent="0.3">
      <c r="A15" s="16">
        <v>1</v>
      </c>
      <c r="B15" s="16" t="s">
        <v>55</v>
      </c>
      <c r="C15" s="3" t="s">
        <v>22</v>
      </c>
      <c r="D15" s="16" t="s">
        <v>53</v>
      </c>
      <c r="E15" s="16" t="s">
        <v>26</v>
      </c>
      <c r="F15" s="16" t="s">
        <v>16</v>
      </c>
      <c r="G15" s="16">
        <v>24</v>
      </c>
      <c r="H15" s="16">
        <v>10</v>
      </c>
      <c r="I15" s="16">
        <v>20</v>
      </c>
      <c r="J15" s="17">
        <v>125000</v>
      </c>
      <c r="K15" s="17">
        <v>78000</v>
      </c>
      <c r="L15" s="17">
        <f>J15+K15</f>
        <v>203000</v>
      </c>
      <c r="M15" s="17">
        <v>225000</v>
      </c>
      <c r="N15" s="18">
        <f t="shared" ref="N15" si="0">M15+L15</f>
        <v>428000</v>
      </c>
    </row>
    <row r="16" spans="1:14" ht="15.75" thickBot="1" x14ac:dyDescent="0.3">
      <c r="A16" s="2">
        <f>SUM(A15:A15)</f>
        <v>1</v>
      </c>
      <c r="B16" s="77" t="s">
        <v>13</v>
      </c>
      <c r="C16" s="77"/>
      <c r="D16" s="77"/>
      <c r="E16" s="77"/>
      <c r="F16" s="77"/>
      <c r="G16" s="3">
        <f t="shared" ref="G16:N16" si="1">SUM(G15:G15)</f>
        <v>24</v>
      </c>
      <c r="H16" s="3">
        <f t="shared" si="1"/>
        <v>10</v>
      </c>
      <c r="I16" s="3">
        <f t="shared" si="1"/>
        <v>20</v>
      </c>
      <c r="J16" s="4">
        <f t="shared" si="1"/>
        <v>125000</v>
      </c>
      <c r="K16" s="4">
        <f t="shared" si="1"/>
        <v>78000</v>
      </c>
      <c r="L16" s="4">
        <f t="shared" si="1"/>
        <v>203000</v>
      </c>
      <c r="M16" s="4">
        <f t="shared" si="1"/>
        <v>225000</v>
      </c>
      <c r="N16" s="4">
        <f t="shared" si="1"/>
        <v>428000</v>
      </c>
    </row>
    <row r="17" spans="1:14" ht="15.75" thickBot="1" x14ac:dyDescent="0.3">
      <c r="A17" s="74" t="s">
        <v>14</v>
      </c>
      <c r="B17" s="75"/>
      <c r="C17" s="75"/>
      <c r="D17" s="75"/>
      <c r="E17" s="75"/>
      <c r="F17" s="75"/>
      <c r="G17" s="75"/>
      <c r="H17" s="5"/>
      <c r="I17" s="6"/>
      <c r="J17" s="6"/>
      <c r="K17" s="7">
        <f>0.1*K16</f>
        <v>7800</v>
      </c>
      <c r="L17" s="8">
        <f>K16*0.1</f>
        <v>7800</v>
      </c>
      <c r="M17" s="9">
        <v>0</v>
      </c>
      <c r="N17" s="10">
        <f>L17</f>
        <v>7800</v>
      </c>
    </row>
    <row r="18" spans="1:14" ht="15.75" thickBot="1" x14ac:dyDescent="0.3">
      <c r="A18" s="76" t="s">
        <v>15</v>
      </c>
      <c r="B18" s="77"/>
      <c r="C18" s="77"/>
      <c r="D18" s="77"/>
      <c r="E18" s="77"/>
      <c r="F18" s="77"/>
      <c r="G18" s="77"/>
      <c r="H18" s="11"/>
      <c r="I18" s="11"/>
      <c r="J18" s="11"/>
      <c r="K18" s="12">
        <f>SUM(K16:K17)</f>
        <v>85800</v>
      </c>
      <c r="L18" s="13">
        <f>SUM(L16:L17)</f>
        <v>210800</v>
      </c>
      <c r="M18" s="14">
        <f>SUM(M16:M17)</f>
        <v>225000</v>
      </c>
      <c r="N18" s="15">
        <f>N17+N16</f>
        <v>435800</v>
      </c>
    </row>
    <row r="20" spans="1:14" ht="16.5" thickBot="1" x14ac:dyDescent="0.3">
      <c r="A20" s="92" t="s">
        <v>56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</row>
    <row r="21" spans="1:14" ht="15.75" thickBot="1" x14ac:dyDescent="0.3">
      <c r="A21" s="90" t="s">
        <v>4</v>
      </c>
      <c r="B21" s="81" t="s">
        <v>5</v>
      </c>
      <c r="C21" s="81"/>
      <c r="D21" s="93" t="s">
        <v>29</v>
      </c>
      <c r="E21" s="93" t="s">
        <v>6</v>
      </c>
      <c r="F21" s="93" t="s">
        <v>7</v>
      </c>
      <c r="G21" s="93" t="s">
        <v>8</v>
      </c>
      <c r="H21" s="93" t="s">
        <v>9</v>
      </c>
      <c r="I21" s="93"/>
      <c r="J21" s="81" t="s">
        <v>10</v>
      </c>
      <c r="K21" s="81" t="s">
        <v>45</v>
      </c>
      <c r="L21" s="85" t="s">
        <v>11</v>
      </c>
      <c r="M21" s="78" t="s">
        <v>30</v>
      </c>
      <c r="N21" s="85" t="s">
        <v>31</v>
      </c>
    </row>
    <row r="22" spans="1:14" ht="15.75" thickBot="1" x14ac:dyDescent="0.3">
      <c r="A22" s="91"/>
      <c r="B22" s="83"/>
      <c r="C22" s="83"/>
      <c r="D22" s="94"/>
      <c r="E22" s="94"/>
      <c r="F22" s="94"/>
      <c r="G22" s="97"/>
      <c r="H22" s="93" t="s">
        <v>32</v>
      </c>
      <c r="I22" s="81" t="s">
        <v>33</v>
      </c>
      <c r="J22" s="96"/>
      <c r="K22" s="96"/>
      <c r="L22" s="86"/>
      <c r="M22" s="79"/>
      <c r="N22" s="86"/>
    </row>
    <row r="23" spans="1:14" ht="15.75" thickBot="1" x14ac:dyDescent="0.3">
      <c r="A23" s="91"/>
      <c r="B23" s="37" t="s">
        <v>34</v>
      </c>
      <c r="C23" s="37" t="s">
        <v>12</v>
      </c>
      <c r="D23" s="95"/>
      <c r="E23" s="95"/>
      <c r="F23" s="95"/>
      <c r="G23" s="98"/>
      <c r="H23" s="98"/>
      <c r="I23" s="83"/>
      <c r="J23" s="82"/>
      <c r="K23" s="82"/>
      <c r="L23" s="87"/>
      <c r="M23" s="80"/>
      <c r="N23" s="87"/>
    </row>
    <row r="24" spans="1:14" ht="72" thickBot="1" x14ac:dyDescent="0.3">
      <c r="A24" s="16">
        <v>1</v>
      </c>
      <c r="B24" s="16" t="s">
        <v>57</v>
      </c>
      <c r="C24" s="3" t="s">
        <v>51</v>
      </c>
      <c r="D24" s="16" t="s">
        <v>46</v>
      </c>
      <c r="E24" s="16" t="s">
        <v>93</v>
      </c>
      <c r="F24" s="16" t="s">
        <v>50</v>
      </c>
      <c r="G24" s="16">
        <v>24</v>
      </c>
      <c r="H24" s="16">
        <v>10</v>
      </c>
      <c r="I24" s="16">
        <v>30</v>
      </c>
      <c r="J24" s="17">
        <v>105513</v>
      </c>
      <c r="K24" s="17">
        <v>111600</v>
      </c>
      <c r="L24" s="31">
        <f>J24+K24</f>
        <v>217113</v>
      </c>
      <c r="M24" s="17">
        <v>0</v>
      </c>
      <c r="N24" s="17">
        <f t="shared" ref="N24" si="2">M24+L24</f>
        <v>217113</v>
      </c>
    </row>
    <row r="25" spans="1:14" ht="15.75" thickBot="1" x14ac:dyDescent="0.3">
      <c r="A25" s="2">
        <f>SUM(A24:A24)</f>
        <v>1</v>
      </c>
      <c r="B25" s="77" t="s">
        <v>13</v>
      </c>
      <c r="C25" s="77"/>
      <c r="D25" s="77"/>
      <c r="E25" s="77"/>
      <c r="F25" s="77"/>
      <c r="G25" s="3">
        <f t="shared" ref="G25:N25" si="3">SUM(G24:G24)</f>
        <v>24</v>
      </c>
      <c r="H25" s="3">
        <f t="shared" si="3"/>
        <v>10</v>
      </c>
      <c r="I25" s="3">
        <f t="shared" si="3"/>
        <v>30</v>
      </c>
      <c r="J25" s="4">
        <f t="shared" si="3"/>
        <v>105513</v>
      </c>
      <c r="K25" s="4">
        <f t="shared" si="3"/>
        <v>111600</v>
      </c>
      <c r="L25" s="4">
        <f t="shared" si="3"/>
        <v>217113</v>
      </c>
      <c r="M25" s="27">
        <v>0</v>
      </c>
      <c r="N25" s="4">
        <f t="shared" si="3"/>
        <v>217113</v>
      </c>
    </row>
    <row r="26" spans="1:14" ht="15.75" thickBot="1" x14ac:dyDescent="0.3">
      <c r="A26" s="74" t="s">
        <v>14</v>
      </c>
      <c r="B26" s="75"/>
      <c r="C26" s="75"/>
      <c r="D26" s="75"/>
      <c r="E26" s="75"/>
      <c r="F26" s="75"/>
      <c r="G26" s="75"/>
      <c r="H26" s="5"/>
      <c r="I26" s="6"/>
      <c r="J26" s="6"/>
      <c r="K26" s="7">
        <f>0.1*K25</f>
        <v>11160</v>
      </c>
      <c r="L26" s="8">
        <f>K25*0.1</f>
        <v>11160</v>
      </c>
      <c r="M26" s="27">
        <v>0</v>
      </c>
      <c r="N26" s="10">
        <f>L26</f>
        <v>11160</v>
      </c>
    </row>
    <row r="27" spans="1:14" ht="15.75" thickBot="1" x14ac:dyDescent="0.3">
      <c r="A27" s="76" t="s">
        <v>15</v>
      </c>
      <c r="B27" s="77"/>
      <c r="C27" s="77"/>
      <c r="D27" s="77"/>
      <c r="E27" s="77"/>
      <c r="F27" s="77"/>
      <c r="G27" s="77"/>
      <c r="H27" s="11"/>
      <c r="I27" s="11"/>
      <c r="J27" s="11"/>
      <c r="K27" s="12">
        <f>SUM(K25:K26)</f>
        <v>122760</v>
      </c>
      <c r="L27" s="13">
        <f>SUM(L25:L26)</f>
        <v>228273</v>
      </c>
      <c r="M27" s="14">
        <f>SUM(M25:M26)</f>
        <v>0</v>
      </c>
      <c r="N27" s="15">
        <f>N26+N25</f>
        <v>228273</v>
      </c>
    </row>
    <row r="29" spans="1:14" ht="15.75" thickBot="1" x14ac:dyDescent="0.3">
      <c r="A29" s="103" t="s">
        <v>59</v>
      </c>
      <c r="B29" s="103"/>
      <c r="C29" s="103"/>
    </row>
    <row r="30" spans="1:14" ht="15.75" thickBot="1" x14ac:dyDescent="0.3">
      <c r="A30" s="90" t="s">
        <v>4</v>
      </c>
      <c r="B30" s="81" t="s">
        <v>5</v>
      </c>
      <c r="C30" s="81"/>
      <c r="D30" s="93" t="s">
        <v>29</v>
      </c>
      <c r="E30" s="93" t="s">
        <v>6</v>
      </c>
      <c r="F30" s="93" t="s">
        <v>7</v>
      </c>
      <c r="G30" s="93" t="s">
        <v>8</v>
      </c>
      <c r="H30" s="93" t="s">
        <v>9</v>
      </c>
      <c r="I30" s="93"/>
      <c r="J30" s="81" t="s">
        <v>10</v>
      </c>
      <c r="K30" s="81" t="s">
        <v>45</v>
      </c>
      <c r="L30" s="85" t="s">
        <v>11</v>
      </c>
      <c r="M30" s="78" t="s">
        <v>30</v>
      </c>
      <c r="N30" s="85" t="s">
        <v>31</v>
      </c>
    </row>
    <row r="31" spans="1:14" ht="15.75" thickBot="1" x14ac:dyDescent="0.3">
      <c r="A31" s="91"/>
      <c r="B31" s="83"/>
      <c r="C31" s="83"/>
      <c r="D31" s="94"/>
      <c r="E31" s="94"/>
      <c r="F31" s="94"/>
      <c r="G31" s="97"/>
      <c r="H31" s="93" t="s">
        <v>32</v>
      </c>
      <c r="I31" s="81" t="s">
        <v>33</v>
      </c>
      <c r="J31" s="96"/>
      <c r="K31" s="96"/>
      <c r="L31" s="86"/>
      <c r="M31" s="79"/>
      <c r="N31" s="86"/>
    </row>
    <row r="32" spans="1:14" ht="15.75" thickBot="1" x14ac:dyDescent="0.3">
      <c r="A32" s="91"/>
      <c r="B32" s="37" t="s">
        <v>34</v>
      </c>
      <c r="C32" s="37" t="s">
        <v>12</v>
      </c>
      <c r="D32" s="95"/>
      <c r="E32" s="95"/>
      <c r="F32" s="95"/>
      <c r="G32" s="98"/>
      <c r="H32" s="98"/>
      <c r="I32" s="83"/>
      <c r="J32" s="82"/>
      <c r="K32" s="82"/>
      <c r="L32" s="87"/>
      <c r="M32" s="80"/>
      <c r="N32" s="87"/>
    </row>
    <row r="33" spans="1:14" ht="72" thickBot="1" x14ac:dyDescent="0.3">
      <c r="A33" s="16">
        <v>1</v>
      </c>
      <c r="B33" s="16" t="s">
        <v>57</v>
      </c>
      <c r="C33" s="3" t="s">
        <v>51</v>
      </c>
      <c r="D33" s="16" t="s">
        <v>61</v>
      </c>
      <c r="E33" s="16" t="s">
        <v>87</v>
      </c>
      <c r="F33" s="16" t="s">
        <v>83</v>
      </c>
      <c r="G33" s="16">
        <v>24</v>
      </c>
      <c r="H33" s="16">
        <v>5</v>
      </c>
      <c r="I33" s="16">
        <v>35</v>
      </c>
      <c r="J33" s="17">
        <v>66000</v>
      </c>
      <c r="K33" s="17">
        <v>111600</v>
      </c>
      <c r="L33" s="31">
        <f>J33+K33</f>
        <v>177600</v>
      </c>
      <c r="M33" s="17">
        <v>0</v>
      </c>
      <c r="N33" s="17">
        <f t="shared" ref="N33" si="4">M33+L33</f>
        <v>177600</v>
      </c>
    </row>
    <row r="34" spans="1:14" ht="15.75" thickBot="1" x14ac:dyDescent="0.3">
      <c r="A34" s="2">
        <f>SUM(A33:A33)</f>
        <v>1</v>
      </c>
      <c r="B34" s="77" t="s">
        <v>13</v>
      </c>
      <c r="C34" s="77"/>
      <c r="D34" s="77"/>
      <c r="E34" s="77"/>
      <c r="F34" s="77"/>
      <c r="G34" s="3">
        <f t="shared" ref="G34:L34" si="5">SUM(G33:G33)</f>
        <v>24</v>
      </c>
      <c r="H34" s="3">
        <f t="shared" si="5"/>
        <v>5</v>
      </c>
      <c r="I34" s="3">
        <f t="shared" si="5"/>
        <v>35</v>
      </c>
      <c r="J34" s="4">
        <f t="shared" si="5"/>
        <v>66000</v>
      </c>
      <c r="K34" s="4">
        <f t="shared" si="5"/>
        <v>111600</v>
      </c>
      <c r="L34" s="4">
        <f t="shared" si="5"/>
        <v>177600</v>
      </c>
      <c r="M34" s="14">
        <v>0</v>
      </c>
      <c r="N34" s="4">
        <f>SUM(N33:N33)</f>
        <v>177600</v>
      </c>
    </row>
    <row r="35" spans="1:14" ht="15.75" thickBot="1" x14ac:dyDescent="0.3">
      <c r="A35" s="74" t="s">
        <v>14</v>
      </c>
      <c r="B35" s="75"/>
      <c r="C35" s="75"/>
      <c r="D35" s="75"/>
      <c r="E35" s="75"/>
      <c r="F35" s="75"/>
      <c r="G35" s="75"/>
      <c r="H35" s="5"/>
      <c r="I35" s="6"/>
      <c r="J35" s="6"/>
      <c r="K35" s="7">
        <f>0.1*K34</f>
        <v>11160</v>
      </c>
      <c r="L35" s="8">
        <f>K34*0.1</f>
        <v>11160</v>
      </c>
      <c r="M35" s="14">
        <v>0</v>
      </c>
      <c r="N35" s="28">
        <f>L35</f>
        <v>11160</v>
      </c>
    </row>
    <row r="36" spans="1:14" ht="15.75" thickBot="1" x14ac:dyDescent="0.3">
      <c r="A36" s="76" t="s">
        <v>15</v>
      </c>
      <c r="B36" s="77"/>
      <c r="C36" s="77"/>
      <c r="D36" s="77"/>
      <c r="E36" s="77"/>
      <c r="F36" s="77"/>
      <c r="G36" s="77"/>
      <c r="H36" s="11"/>
      <c r="I36" s="11"/>
      <c r="J36" s="11"/>
      <c r="K36" s="12">
        <f>SUM(K34:K35)</f>
        <v>122760</v>
      </c>
      <c r="L36" s="13">
        <f>SUM(L34:L35)</f>
        <v>188760</v>
      </c>
      <c r="M36" s="14">
        <f>SUM(M34:M35)</f>
        <v>0</v>
      </c>
      <c r="N36" s="29">
        <f>N35+N34</f>
        <v>188760</v>
      </c>
    </row>
    <row r="38" spans="1:14" ht="15.75" customHeight="1" thickBot="1" x14ac:dyDescent="0.3">
      <c r="A38" s="106" t="s">
        <v>133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</row>
    <row r="39" spans="1:14" ht="15.75" customHeight="1" thickBot="1" x14ac:dyDescent="0.3">
      <c r="A39" s="90" t="s">
        <v>4</v>
      </c>
      <c r="B39" s="90" t="s">
        <v>5</v>
      </c>
      <c r="C39" s="90"/>
      <c r="D39" s="90" t="s">
        <v>97</v>
      </c>
      <c r="E39" s="90" t="s">
        <v>6</v>
      </c>
      <c r="F39" s="90" t="s">
        <v>7</v>
      </c>
      <c r="G39" s="90" t="s">
        <v>8</v>
      </c>
      <c r="H39" s="90" t="s">
        <v>9</v>
      </c>
      <c r="I39" s="90"/>
      <c r="J39" s="90" t="s">
        <v>10</v>
      </c>
      <c r="K39" s="90" t="s">
        <v>45</v>
      </c>
      <c r="L39" s="90" t="s">
        <v>11</v>
      </c>
      <c r="M39" s="90" t="s">
        <v>138</v>
      </c>
      <c r="N39" s="90" t="s">
        <v>99</v>
      </c>
    </row>
    <row r="40" spans="1:14" ht="15.75" customHeight="1" thickBot="1" x14ac:dyDescent="0.3">
      <c r="A40" s="91"/>
      <c r="B40" s="90"/>
      <c r="C40" s="90"/>
      <c r="D40" s="90"/>
      <c r="E40" s="90"/>
      <c r="F40" s="90"/>
      <c r="G40" s="91"/>
      <c r="H40" s="90" t="s">
        <v>32</v>
      </c>
      <c r="I40" s="90" t="s">
        <v>100</v>
      </c>
      <c r="J40" s="91"/>
      <c r="K40" s="91"/>
      <c r="L40" s="91"/>
      <c r="M40" s="91"/>
      <c r="N40" s="91"/>
    </row>
    <row r="41" spans="1:14" ht="15.75" thickBot="1" x14ac:dyDescent="0.3">
      <c r="A41" s="91"/>
      <c r="B41" s="63" t="s">
        <v>101</v>
      </c>
      <c r="C41" s="63" t="s">
        <v>12</v>
      </c>
      <c r="D41" s="90"/>
      <c r="E41" s="90"/>
      <c r="F41" s="90"/>
      <c r="G41" s="91"/>
      <c r="H41" s="91"/>
      <c r="I41" s="90"/>
      <c r="J41" s="91"/>
      <c r="K41" s="91"/>
      <c r="L41" s="91"/>
      <c r="M41" s="91"/>
      <c r="N41" s="91"/>
    </row>
    <row r="42" spans="1:14" ht="72" thickBot="1" x14ac:dyDescent="0.3">
      <c r="A42" s="16">
        <v>1</v>
      </c>
      <c r="B42" s="30" t="s">
        <v>130</v>
      </c>
      <c r="C42" s="3" t="s">
        <v>95</v>
      </c>
      <c r="D42" s="16" t="s">
        <v>102</v>
      </c>
      <c r="E42" s="16" t="s">
        <v>118</v>
      </c>
      <c r="F42" s="16" t="s">
        <v>119</v>
      </c>
      <c r="G42" s="16">
        <v>32</v>
      </c>
      <c r="H42" s="16">
        <v>15</v>
      </c>
      <c r="I42" s="16">
        <v>45</v>
      </c>
      <c r="J42" s="64">
        <v>86700</v>
      </c>
      <c r="K42" s="64">
        <v>54300</v>
      </c>
      <c r="L42" s="65">
        <f>J42+K42</f>
        <v>141000</v>
      </c>
      <c r="M42" s="17">
        <v>0</v>
      </c>
      <c r="N42" s="65">
        <f>M42+L42</f>
        <v>141000</v>
      </c>
    </row>
    <row r="43" spans="1:14" ht="72" thickBot="1" x14ac:dyDescent="0.3">
      <c r="A43" s="16">
        <v>1</v>
      </c>
      <c r="B43" s="30" t="s">
        <v>130</v>
      </c>
      <c r="C43" s="3" t="s">
        <v>95</v>
      </c>
      <c r="D43" s="16" t="s">
        <v>102</v>
      </c>
      <c r="E43" s="16" t="s">
        <v>120</v>
      </c>
      <c r="F43" s="16" t="s">
        <v>121</v>
      </c>
      <c r="G43" s="16">
        <v>32</v>
      </c>
      <c r="H43" s="16">
        <v>15</v>
      </c>
      <c r="I43" s="16">
        <v>45</v>
      </c>
      <c r="J43" s="64">
        <v>86700</v>
      </c>
      <c r="K43" s="64">
        <v>54300</v>
      </c>
      <c r="L43" s="65">
        <f t="shared" ref="L43:L45" si="6">J43+K43</f>
        <v>141000</v>
      </c>
      <c r="M43" s="17">
        <v>0</v>
      </c>
      <c r="N43" s="65">
        <f t="shared" ref="N43:N45" si="7">M43+L43</f>
        <v>141000</v>
      </c>
    </row>
    <row r="44" spans="1:14" ht="72" thickBot="1" x14ac:dyDescent="0.3">
      <c r="A44" s="16">
        <v>1</v>
      </c>
      <c r="B44" s="30" t="s">
        <v>132</v>
      </c>
      <c r="C44" s="3" t="s">
        <v>35</v>
      </c>
      <c r="D44" s="16" t="s">
        <v>102</v>
      </c>
      <c r="E44" s="16" t="s">
        <v>122</v>
      </c>
      <c r="F44" s="16" t="s">
        <v>123</v>
      </c>
      <c r="G44" s="16">
        <v>28</v>
      </c>
      <c r="H44" s="16">
        <v>15</v>
      </c>
      <c r="I44" s="16">
        <v>15</v>
      </c>
      <c r="J44" s="65">
        <v>85000</v>
      </c>
      <c r="K44" s="65">
        <v>52200</v>
      </c>
      <c r="L44" s="65">
        <f t="shared" si="6"/>
        <v>137200</v>
      </c>
      <c r="M44" s="17">
        <v>0</v>
      </c>
      <c r="N44" s="65">
        <f t="shared" si="7"/>
        <v>137200</v>
      </c>
    </row>
    <row r="45" spans="1:14" ht="72" thickBot="1" x14ac:dyDescent="0.3">
      <c r="A45" s="16">
        <v>1</v>
      </c>
      <c r="B45" s="30" t="s">
        <v>131</v>
      </c>
      <c r="C45" s="3" t="s">
        <v>21</v>
      </c>
      <c r="D45" s="16" t="s">
        <v>102</v>
      </c>
      <c r="E45" s="16" t="s">
        <v>127</v>
      </c>
      <c r="F45" s="16" t="s">
        <v>128</v>
      </c>
      <c r="G45" s="16">
        <v>27</v>
      </c>
      <c r="H45" s="16">
        <v>5</v>
      </c>
      <c r="I45" s="16">
        <v>25</v>
      </c>
      <c r="J45" s="64">
        <v>70908</v>
      </c>
      <c r="K45" s="64">
        <v>127100</v>
      </c>
      <c r="L45" s="65">
        <f t="shared" si="6"/>
        <v>198008</v>
      </c>
      <c r="M45" s="17">
        <v>0</v>
      </c>
      <c r="N45" s="65">
        <f t="shared" si="7"/>
        <v>198008</v>
      </c>
    </row>
    <row r="46" spans="1:14" ht="15.75" thickBot="1" x14ac:dyDescent="0.3">
      <c r="A46" s="2">
        <f>SUM(A42:A45)</f>
        <v>4</v>
      </c>
      <c r="B46" s="108" t="s">
        <v>13</v>
      </c>
      <c r="C46" s="108"/>
      <c r="D46" s="108"/>
      <c r="E46" s="108"/>
      <c r="F46" s="108"/>
      <c r="G46" s="3">
        <f t="shared" ref="G46:L46" si="8">SUM(G42:G45)</f>
        <v>119</v>
      </c>
      <c r="H46" s="3">
        <f t="shared" si="8"/>
        <v>50</v>
      </c>
      <c r="I46" s="3">
        <f t="shared" si="8"/>
        <v>130</v>
      </c>
      <c r="J46" s="56">
        <f t="shared" si="8"/>
        <v>329308</v>
      </c>
      <c r="K46" s="56">
        <f t="shared" si="8"/>
        <v>287900</v>
      </c>
      <c r="L46" s="56">
        <f t="shared" si="8"/>
        <v>617208</v>
      </c>
      <c r="M46" s="3"/>
      <c r="N46" s="4">
        <f>SUM(N42:N45)</f>
        <v>617208</v>
      </c>
    </row>
    <row r="47" spans="1:14" ht="15.75" thickBot="1" x14ac:dyDescent="0.3">
      <c r="A47" s="109" t="s">
        <v>14</v>
      </c>
      <c r="B47" s="110"/>
      <c r="C47" s="110"/>
      <c r="D47" s="110"/>
      <c r="E47" s="110"/>
      <c r="F47" s="110"/>
      <c r="G47" s="110"/>
      <c r="H47" s="66"/>
      <c r="I47" s="66"/>
      <c r="J47" s="66"/>
      <c r="K47" s="7">
        <f>0.1*K46</f>
        <v>28790</v>
      </c>
      <c r="L47" s="8">
        <f>K46*0.1</f>
        <v>28790</v>
      </c>
      <c r="M47" s="67">
        <v>0</v>
      </c>
      <c r="N47" s="10">
        <f>L47</f>
        <v>28790</v>
      </c>
    </row>
    <row r="48" spans="1:14" ht="15.75" thickBot="1" x14ac:dyDescent="0.3">
      <c r="A48" s="108" t="s">
        <v>15</v>
      </c>
      <c r="B48" s="108"/>
      <c r="C48" s="108"/>
      <c r="D48" s="108"/>
      <c r="E48" s="108"/>
      <c r="F48" s="108"/>
      <c r="G48" s="108"/>
      <c r="H48" s="68"/>
      <c r="I48" s="68"/>
      <c r="J48" s="68"/>
      <c r="K48" s="12">
        <f>SUM(K46:K47)</f>
        <v>316690</v>
      </c>
      <c r="L48" s="69">
        <f>SUM(L46:L47)</f>
        <v>645998</v>
      </c>
      <c r="M48" s="70">
        <f>SUM(M46:M47)</f>
        <v>0</v>
      </c>
      <c r="N48" s="15">
        <f>N47+N46</f>
        <v>645998</v>
      </c>
    </row>
    <row r="51" spans="2:4" x14ac:dyDescent="0.25">
      <c r="B51" s="104" t="s">
        <v>136</v>
      </c>
      <c r="C51" s="104"/>
      <c r="D51" s="33"/>
    </row>
    <row r="52" spans="2:4" x14ac:dyDescent="0.25">
      <c r="C52" s="33"/>
      <c r="D52" s="33"/>
    </row>
    <row r="53" spans="2:4" x14ac:dyDescent="0.25">
      <c r="B53" s="105" t="s">
        <v>75</v>
      </c>
      <c r="C53" s="105"/>
      <c r="D53" s="36">
        <f>+A16+A25+A34+A46</f>
        <v>7</v>
      </c>
    </row>
    <row r="54" spans="2:4" x14ac:dyDescent="0.25">
      <c r="B54" s="105" t="s">
        <v>76</v>
      </c>
      <c r="C54" s="105"/>
      <c r="D54" s="36">
        <f>+I16+I25+I34+I46</f>
        <v>215</v>
      </c>
    </row>
    <row r="55" spans="2:4" x14ac:dyDescent="0.25">
      <c r="B55" s="34" t="s">
        <v>78</v>
      </c>
      <c r="C55" s="33"/>
      <c r="D55" s="36">
        <f>+H16+H25+H34+H46</f>
        <v>75</v>
      </c>
    </row>
    <row r="56" spans="2:4" x14ac:dyDescent="0.25">
      <c r="B56" s="34" t="s">
        <v>79</v>
      </c>
      <c r="C56" s="33"/>
      <c r="D56" s="36">
        <f>+G16+G25+G34+G46</f>
        <v>191</v>
      </c>
    </row>
    <row r="57" spans="2:4" x14ac:dyDescent="0.25">
      <c r="B57" s="34" t="s">
        <v>80</v>
      </c>
      <c r="C57" s="33"/>
      <c r="D57" s="41">
        <f>+N18+N27+N36+N48</f>
        <v>1498831</v>
      </c>
    </row>
  </sheetData>
  <mergeCells count="82">
    <mergeCell ref="B54:C54"/>
    <mergeCell ref="H30:I30"/>
    <mergeCell ref="J30:J32"/>
    <mergeCell ref="K30:K32"/>
    <mergeCell ref="L30:L32"/>
    <mergeCell ref="B46:F46"/>
    <mergeCell ref="A47:G47"/>
    <mergeCell ref="A48:G48"/>
    <mergeCell ref="B34:F34"/>
    <mergeCell ref="A35:G35"/>
    <mergeCell ref="A36:G36"/>
    <mergeCell ref="B51:C51"/>
    <mergeCell ref="B53:C53"/>
    <mergeCell ref="M30:M32"/>
    <mergeCell ref="N30:N32"/>
    <mergeCell ref="H31:H32"/>
    <mergeCell ref="I31:I32"/>
    <mergeCell ref="B25:F25"/>
    <mergeCell ref="A26:G26"/>
    <mergeCell ref="A27:G27"/>
    <mergeCell ref="A29:C29"/>
    <mergeCell ref="A30:A32"/>
    <mergeCell ref="B30:C31"/>
    <mergeCell ref="D30:D32"/>
    <mergeCell ref="E30:E32"/>
    <mergeCell ref="F30:F32"/>
    <mergeCell ref="G30:G32"/>
    <mergeCell ref="N21:N23"/>
    <mergeCell ref="H22:H23"/>
    <mergeCell ref="I22:I23"/>
    <mergeCell ref="A20:N20"/>
    <mergeCell ref="A21:A23"/>
    <mergeCell ref="B21:C22"/>
    <mergeCell ref="D21:D23"/>
    <mergeCell ref="E21:E23"/>
    <mergeCell ref="F21:F23"/>
    <mergeCell ref="G21:G23"/>
    <mergeCell ref="H21:I21"/>
    <mergeCell ref="J21:J23"/>
    <mergeCell ref="K21:K23"/>
    <mergeCell ref="L21:L23"/>
    <mergeCell ref="M21:M23"/>
    <mergeCell ref="B16:F16"/>
    <mergeCell ref="A17:G17"/>
    <mergeCell ref="A18:G18"/>
    <mergeCell ref="K12:K14"/>
    <mergeCell ref="L12:L14"/>
    <mergeCell ref="M12:M14"/>
    <mergeCell ref="N12:N14"/>
    <mergeCell ref="H13:H14"/>
    <mergeCell ref="I13:I14"/>
    <mergeCell ref="A9:N9"/>
    <mergeCell ref="A11:N11"/>
    <mergeCell ref="A12:A14"/>
    <mergeCell ref="B12:C13"/>
    <mergeCell ref="D12:D14"/>
    <mergeCell ref="E12:E14"/>
    <mergeCell ref="F12:F14"/>
    <mergeCell ref="G12:G14"/>
    <mergeCell ref="H12:I12"/>
    <mergeCell ref="J12:J14"/>
    <mergeCell ref="A1:N1"/>
    <mergeCell ref="A2:N2"/>
    <mergeCell ref="A3:N3"/>
    <mergeCell ref="A5:N5"/>
    <mergeCell ref="A6:N6"/>
    <mergeCell ref="A7:N7"/>
    <mergeCell ref="A38:N38"/>
    <mergeCell ref="A39:A41"/>
    <mergeCell ref="B39:C40"/>
    <mergeCell ref="D39:D41"/>
    <mergeCell ref="E39:E41"/>
    <mergeCell ref="F39:F41"/>
    <mergeCell ref="G39:G41"/>
    <mergeCell ref="H39:I39"/>
    <mergeCell ref="J39:J41"/>
    <mergeCell ref="K39:K41"/>
    <mergeCell ref="L39:L41"/>
    <mergeCell ref="M39:M41"/>
    <mergeCell ref="N39:N41"/>
    <mergeCell ref="H40:H41"/>
    <mergeCell ref="I40:I41"/>
  </mergeCells>
  <pageMargins left="0.23622047244094491" right="0.23622047244094491" top="0.74803149606299213" bottom="0.74803149606299213" header="0.31496062992125984" footer="0.31496062992125984"/>
  <pageSetup scale="65" orientation="landscape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TRIMESTRE ABRIL-JUNIO</vt:lpstr>
      <vt:lpstr>Prog. Abril</vt:lpstr>
      <vt:lpstr>Prog. Mayo</vt:lpstr>
      <vt:lpstr>Prog. Junio</vt:lpstr>
      <vt:lpstr>'TRIMESTRE ABRIL-JUNIO'!Área_de_impresión</vt:lpstr>
      <vt:lpstr>'Prog. Abril'!Títulos_a_imprimir</vt:lpstr>
      <vt:lpstr>'Prog. Junio'!Títulos_a_imprimir</vt:lpstr>
      <vt:lpstr>'Prog. Mayo'!Títulos_a_imprimir</vt:lpstr>
      <vt:lpstr>'TRIMESTRE ABRIL-JUNIO'!Títulos_a_imprimir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Gómez</dc:creator>
  <cp:lastModifiedBy>Carmen Mestre</cp:lastModifiedBy>
  <cp:lastPrinted>2019-06-25T18:52:46Z</cp:lastPrinted>
  <dcterms:created xsi:type="dcterms:W3CDTF">2019-03-12T19:14:18Z</dcterms:created>
  <dcterms:modified xsi:type="dcterms:W3CDTF">2019-06-25T18:54:53Z</dcterms:modified>
</cp:coreProperties>
</file>