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"/>
    </mc:Choice>
  </mc:AlternateContent>
  <xr:revisionPtr revIDLastSave="0" documentId="13_ncr:1_{D3A08339-3DAC-4496-A017-55A4D08F5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7" i="1" l="1"/>
  <c r="O65" i="1"/>
  <c r="L65" i="1"/>
  <c r="I65" i="1"/>
  <c r="H65" i="1"/>
  <c r="G65" i="1"/>
  <c r="Q47" i="1" l="1"/>
  <c r="S47" i="1" s="1"/>
  <c r="Q41" i="1"/>
  <c r="Q51" i="1"/>
  <c r="Q38" i="1"/>
  <c r="Q18" i="1"/>
  <c r="R19" i="1"/>
  <c r="Q19" i="1"/>
  <c r="S19" i="1" s="1"/>
  <c r="P19" i="1"/>
  <c r="Q60" i="1"/>
  <c r="Q27" i="1"/>
  <c r="S27" i="1" s="1"/>
  <c r="P27" i="1"/>
  <c r="R17" i="1"/>
  <c r="Q17" i="1"/>
  <c r="S17" i="1" s="1"/>
  <c r="P17" i="1"/>
  <c r="R27" i="1" l="1"/>
  <c r="J33" i="1" l="1"/>
  <c r="S18" i="1"/>
  <c r="P18" i="1" l="1"/>
  <c r="P38" i="1"/>
  <c r="P37" i="1"/>
  <c r="P64" i="1"/>
  <c r="R38" i="1"/>
  <c r="R37" i="1"/>
  <c r="S38" i="1"/>
  <c r="Q37" i="1"/>
  <c r="S37" i="1" s="1"/>
  <c r="R64" i="1"/>
  <c r="Q64" i="1"/>
  <c r="S64" i="1" s="1"/>
  <c r="S16" i="1" l="1"/>
  <c r="Q15" i="1"/>
  <c r="P16" i="1"/>
  <c r="N16" i="1"/>
  <c r="K16" i="1"/>
  <c r="R16" i="1" l="1"/>
  <c r="C16" i="1"/>
  <c r="C17" i="1" s="1"/>
  <c r="C18" i="1" s="1"/>
  <c r="C19" i="1" s="1"/>
  <c r="P41" i="1" l="1"/>
  <c r="S41" i="1"/>
  <c r="R41" i="1"/>
  <c r="P14" i="1"/>
  <c r="S14" i="1"/>
  <c r="N14" i="1"/>
  <c r="K14" i="1"/>
  <c r="R18" i="1" l="1"/>
  <c r="R14" i="1"/>
  <c r="Q59" i="1" l="1"/>
  <c r="Q55" i="1"/>
  <c r="Q46" i="1"/>
  <c r="Q32" i="1"/>
  <c r="S15" i="1"/>
  <c r="J31" i="1"/>
  <c r="Q31" i="1" s="1"/>
  <c r="J36" i="1"/>
  <c r="J42" i="1"/>
  <c r="N23" i="1"/>
  <c r="M23" i="1"/>
  <c r="K23" i="1"/>
  <c r="J23" i="1" l="1"/>
  <c r="M33" i="1"/>
  <c r="Q33" i="1" s="1"/>
  <c r="S33" i="1" s="1"/>
  <c r="M42" i="1"/>
  <c r="Q42" i="1" s="1"/>
  <c r="Q23" i="1" l="1"/>
  <c r="J65" i="1"/>
  <c r="S23" i="1"/>
  <c r="M36" i="1"/>
  <c r="Q36" i="1" s="1"/>
  <c r="K36" i="1"/>
  <c r="M65" i="1" l="1"/>
  <c r="Q65" i="1"/>
  <c r="S36" i="1"/>
  <c r="K33" i="1" l="1"/>
  <c r="K34" i="1"/>
  <c r="K35" i="1"/>
  <c r="K32" i="1"/>
  <c r="P15" i="1"/>
  <c r="K15" i="1"/>
  <c r="R15" i="1" l="1"/>
  <c r="R23" i="1"/>
  <c r="P23" i="1"/>
  <c r="P65" i="1" s="1"/>
  <c r="S59" i="1" l="1"/>
  <c r="S51" i="1"/>
  <c r="S46" i="1"/>
  <c r="S32" i="1"/>
  <c r="S55" i="1"/>
  <c r="S42" i="1"/>
  <c r="S34" i="1"/>
  <c r="S35" i="1"/>
  <c r="S60" i="1"/>
  <c r="K60" i="1"/>
  <c r="K42" i="1"/>
  <c r="K55" i="1"/>
  <c r="K46" i="1"/>
  <c r="K51" i="1"/>
  <c r="K31" i="1"/>
  <c r="K65" i="1" s="1"/>
  <c r="N35" i="1"/>
  <c r="N46" i="1"/>
  <c r="N60" i="1"/>
  <c r="N34" i="1"/>
  <c r="N42" i="1"/>
  <c r="N55" i="1"/>
  <c r="N33" i="1"/>
  <c r="N32" i="1"/>
  <c r="N51" i="1"/>
  <c r="N59" i="1"/>
  <c r="N31" i="1"/>
  <c r="N65" i="1" l="1"/>
  <c r="S31" i="1"/>
  <c r="S65" i="1" s="1"/>
  <c r="R34" i="1"/>
  <c r="R31" i="1"/>
  <c r="R51" i="1"/>
  <c r="R60" i="1"/>
  <c r="R35" i="1"/>
  <c r="R32" i="1"/>
  <c r="R59" i="1"/>
  <c r="R46" i="1"/>
  <c r="R33" i="1"/>
  <c r="R55" i="1"/>
  <c r="R42" i="1"/>
  <c r="R65" i="1" l="1"/>
</calcChain>
</file>

<file path=xl/sharedStrings.xml><?xml version="1.0" encoding="utf-8"?>
<sst xmlns="http://schemas.openxmlformats.org/spreadsheetml/2006/main" count="186" uniqueCount="126">
  <si>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</si>
  <si>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</si>
  <si>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</si>
  <si>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</si>
  <si>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</si>
  <si>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</si>
  <si>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</si>
  <si>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</si>
  <si>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</si>
  <si>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</si>
  <si>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</si>
  <si>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</si>
  <si>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</si>
  <si>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</si>
  <si>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</si>
  <si>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</si>
  <si>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</si>
  <si>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</si>
  <si>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</si>
  <si>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</si>
  <si>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</si>
  <si>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</si>
  <si>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</si>
  <si>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</si>
  <si>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</si>
  <si>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</si>
  <si>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</si>
  <si>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</si>
  <si>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</si>
  <si>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</si>
  <si>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</si>
  <si>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</si>
  <si>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</si>
  <si>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Auxiliar de Contabilidad</t>
  </si>
  <si>
    <t>Conserje</t>
  </si>
  <si>
    <t>José  de los Angeles Cepeda</t>
  </si>
  <si>
    <t>Auxiliar</t>
  </si>
  <si>
    <t>Chofer</t>
  </si>
  <si>
    <t>Carmen Isabel Mestre S.</t>
  </si>
  <si>
    <t>Nicla Mariel Valera Castillo</t>
  </si>
  <si>
    <t>Auxiliar II</t>
  </si>
  <si>
    <t>Anafranc de los Santos Arias</t>
  </si>
  <si>
    <t>Auxiliar I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</si>
  <si>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</si>
  <si>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</si>
  <si>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</si>
  <si>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</si>
  <si>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</si>
  <si>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</si>
  <si>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</si>
  <si>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 Producción Animal</t>
  </si>
  <si>
    <t>Enc.. Depto. Producción Animal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</si>
  <si>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</si>
  <si>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</si>
  <si>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</si>
  <si>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</si>
  <si>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</si>
  <si>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</si>
  <si>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</si>
  <si>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>Asesora Financiera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</si>
  <si>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</si>
  <si>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</si>
  <si>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</si>
  <si>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</si>
  <si>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</si>
  <si>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</si>
  <si>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</si>
  <si>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</si>
  <si>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</si>
  <si>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Enc. Depto. de Capacitación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</si>
  <si>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</si>
  <si>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</si>
  <si>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</si>
  <si>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</si>
  <si>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</si>
  <si>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</si>
  <si>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</si>
  <si>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</si>
  <si>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</si>
  <si>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</si>
  <si>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</si>
  <si>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</si>
  <si>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</si>
  <si>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</si>
  <si>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</si>
  <si>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</si>
  <si>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>Auxiliar Administrativo II</t>
  </si>
  <si>
    <t xml:space="preserve">De Libre Nombramiento y Remosión </t>
  </si>
  <si>
    <t>Directora Ejecutiva</t>
  </si>
  <si>
    <t>Ana Maria Barcelo Larocca</t>
  </si>
  <si>
    <t>Enc. Depto.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</si>
  <si>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</si>
  <si>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</si>
  <si>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</si>
  <si>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</si>
  <si>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</si>
  <si>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</si>
  <si>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</si>
  <si>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</si>
  <si>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</si>
  <si>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</si>
  <si>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</si>
  <si>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</si>
  <si>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</si>
  <si>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</si>
  <si>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</si>
  <si>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</si>
  <si>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</si>
  <si>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</si>
  <si>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</si>
  <si>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</si>
  <si>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</si>
  <si>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Directora Tecnica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</si>
  <si>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</si>
  <si>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</si>
  <si>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</si>
  <si>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</si>
  <si>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</si>
  <si>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</si>
  <si>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</si>
  <si>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</si>
  <si>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</si>
  <si>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</si>
  <si>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</si>
  <si>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CERTIFICO QUE ESTA NOMINA DE PAGO QUE CONSTA DE  **2** HOJAS, ESTA CORRECTA Y COMPLETA Y QUE LAS PERSONAS ENUMERADAS EN LA MISMA SON LAS QUE AL 25 DE MARZO DEL 2022 FIGURAN EN LOS RECORD DE PERSONAL.</t>
  </si>
  <si>
    <t>NOMINA SUELDOS CORRESPONDIENTE A MARZO 2022: EMPLEADOS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</si>
</sst>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2" applyFont="1" applyBorder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 applyBorder="1"/>
    <xf numFmtId="166" fontId="12" fillId="0" borderId="0" xfId="2" applyNumberFormat="1" applyFont="1" applyBorder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Comma" xfId="1" builtinId="3"/>
    <cellStyle name="Euro" xfId="3" xr:uid="{00000000-0005-0000-0000-000000000000}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G68" sqref="G68"/>
    </sheetView>
  </sheetViews>
  <sheetFormatPr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7.28515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61.5" x14ac:dyDescent="0.9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5" t="s">
        <v>125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7" t="s">
        <v>3</v>
      </c>
      <c r="N10" s="68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64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102</v>
      </c>
      <c r="G11" s="70" t="s">
        <v>47</v>
      </c>
      <c r="H11" s="13" t="s">
        <v>10</v>
      </c>
      <c r="I11" s="69" t="s">
        <v>81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9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0"/>
      <c r="H12" s="16" t="s">
        <v>21</v>
      </c>
      <c r="I12" s="69"/>
      <c r="J12" s="17">
        <v>2.87E-2</v>
      </c>
      <c r="K12" s="17">
        <v>7.0999999999999994E-2</v>
      </c>
      <c r="L12" s="17" t="s">
        <v>54</v>
      </c>
      <c r="M12" s="17">
        <v>3.04E-2</v>
      </c>
      <c r="N12" s="17">
        <v>7.0900000000000005E-2</v>
      </c>
      <c r="O12" s="13" t="s">
        <v>22</v>
      </c>
      <c r="P12" s="69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1" t="s">
        <v>44</v>
      </c>
      <c r="C13" s="72"/>
      <c r="D13" s="73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89</v>
      </c>
      <c r="C14" s="20" t="s">
        <v>44</v>
      </c>
      <c r="D14" s="20" t="s">
        <v>91</v>
      </c>
      <c r="E14" s="20" t="s">
        <v>27</v>
      </c>
      <c r="F14" s="20" t="s">
        <v>103</v>
      </c>
      <c r="G14" s="22">
        <v>240000</v>
      </c>
      <c r="H14" s="23">
        <v>45936.24</v>
      </c>
      <c r="I14" s="24">
        <v>25</v>
      </c>
      <c r="J14" s="24">
        <v>6888</v>
      </c>
      <c r="K14" s="22">
        <f>G14*K12</f>
        <v>17040</v>
      </c>
      <c r="L14" s="24">
        <v>647.14</v>
      </c>
      <c r="M14" s="24">
        <v>7296</v>
      </c>
      <c r="N14" s="24">
        <f>G14*N12</f>
        <v>17016</v>
      </c>
      <c r="O14" s="24">
        <v>125</v>
      </c>
      <c r="P14" s="24">
        <f>J14+M14</f>
        <v>14184</v>
      </c>
      <c r="Q14" s="25">
        <v>57530.67</v>
      </c>
      <c r="R14" s="23">
        <f>K14+N14</f>
        <v>34056</v>
      </c>
      <c r="S14" s="24">
        <f>G14-Q14</f>
        <v>182469.33000000002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58</v>
      </c>
      <c r="C15" s="20" t="s">
        <v>44</v>
      </c>
      <c r="D15" s="20" t="s">
        <v>59</v>
      </c>
      <c r="E15" s="20" t="s">
        <v>87</v>
      </c>
      <c r="F15" s="20" t="s">
        <v>103</v>
      </c>
      <c r="G15" s="22">
        <v>130000</v>
      </c>
      <c r="H15" s="24">
        <v>19162.12</v>
      </c>
      <c r="I15" s="24">
        <v>25</v>
      </c>
      <c r="J15" s="24">
        <v>3731</v>
      </c>
      <c r="K15" s="22">
        <f>G15*K12</f>
        <v>9230</v>
      </c>
      <c r="L15" s="24">
        <v>647.14</v>
      </c>
      <c r="M15" s="24">
        <v>3952</v>
      </c>
      <c r="N15" s="27">
        <v>5597.64</v>
      </c>
      <c r="O15" s="24">
        <v>1289.96</v>
      </c>
      <c r="P15" s="24">
        <f>J15+L15</f>
        <v>4378.1400000000003</v>
      </c>
      <c r="Q15" s="25">
        <f>+H15+I15+J15+M15+O15</f>
        <v>28160.079999999998</v>
      </c>
      <c r="R15" s="23">
        <f>K15+L15+N15</f>
        <v>15474.779999999999</v>
      </c>
      <c r="S15" s="24">
        <f>G15-Q15</f>
        <v>101839.92</v>
      </c>
      <c r="T15" s="26">
        <v>111</v>
      </c>
    </row>
    <row r="16" spans="1:20" s="12" customFormat="1" ht="27" customHeight="1" x14ac:dyDescent="0.45">
      <c r="A16" s="20">
        <v>3</v>
      </c>
      <c r="B16" s="26" t="s">
        <v>92</v>
      </c>
      <c r="C16" s="20" t="str">
        <f>C15</f>
        <v>Dirección Ejecutiva</v>
      </c>
      <c r="D16" s="20" t="s">
        <v>93</v>
      </c>
      <c r="E16" s="20" t="s">
        <v>27</v>
      </c>
      <c r="F16" s="20" t="s">
        <v>104</v>
      </c>
      <c r="G16" s="22">
        <v>131951.16</v>
      </c>
      <c r="H16" s="24">
        <v>19621.080000000002</v>
      </c>
      <c r="I16" s="24">
        <v>25</v>
      </c>
      <c r="J16" s="24">
        <v>3787</v>
      </c>
      <c r="K16" s="22">
        <f>G16*K12</f>
        <v>9368.5323599999992</v>
      </c>
      <c r="L16" s="24">
        <v>647.14</v>
      </c>
      <c r="M16" s="24">
        <v>4011.32</v>
      </c>
      <c r="N16" s="27">
        <f>G16*N12</f>
        <v>9355.3372440000003</v>
      </c>
      <c r="O16" s="24">
        <v>225</v>
      </c>
      <c r="P16" s="24">
        <f>J16+M16</f>
        <v>7798.32</v>
      </c>
      <c r="Q16" s="25">
        <v>27544.400000000001</v>
      </c>
      <c r="R16" s="23">
        <f>K16+L16+N16</f>
        <v>19371.009603999999</v>
      </c>
      <c r="S16" s="24">
        <f>G16-Q16</f>
        <v>104406.76000000001</v>
      </c>
      <c r="T16" s="26">
        <v>111</v>
      </c>
    </row>
    <row r="17" spans="1:178" s="12" customFormat="1" ht="27" customHeight="1" x14ac:dyDescent="0.45">
      <c r="A17" s="20">
        <v>4</v>
      </c>
      <c r="B17" s="21" t="s">
        <v>99</v>
      </c>
      <c r="C17" s="20" t="str">
        <f t="shared" ref="C17:C19" si="0">C16</f>
        <v>Dirección Ejecutiva</v>
      </c>
      <c r="D17" s="20" t="s">
        <v>93</v>
      </c>
      <c r="E17" s="20" t="s">
        <v>27</v>
      </c>
      <c r="F17" s="20" t="s">
        <v>104</v>
      </c>
      <c r="G17" s="22">
        <v>132000</v>
      </c>
      <c r="H17" s="24">
        <v>19632.57</v>
      </c>
      <c r="I17" s="24">
        <v>25</v>
      </c>
      <c r="J17" s="24">
        <v>3788.4</v>
      </c>
      <c r="K17" s="22">
        <v>9372</v>
      </c>
      <c r="L17" s="24">
        <v>647.14</v>
      </c>
      <c r="M17" s="24">
        <v>4012.8</v>
      </c>
      <c r="N17" s="24">
        <v>9358.7999999999993</v>
      </c>
      <c r="O17" s="24">
        <v>1342.5</v>
      </c>
      <c r="P17" s="24">
        <f>J17+M17</f>
        <v>7801.2000000000007</v>
      </c>
      <c r="Q17" s="25">
        <f>+H17+J17+M17+O17</f>
        <v>28776.27</v>
      </c>
      <c r="R17" s="23">
        <f t="shared" ref="R17" si="1">K17+N17</f>
        <v>18730.8</v>
      </c>
      <c r="S17" s="24">
        <f t="shared" ref="S17" si="2">G17-Q17</f>
        <v>103223.73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98</v>
      </c>
      <c r="C18" s="20" t="str">
        <f t="shared" si="0"/>
        <v>Dirección Ejecutiva</v>
      </c>
      <c r="D18" s="20" t="s">
        <v>48</v>
      </c>
      <c r="E18" s="20" t="s">
        <v>27</v>
      </c>
      <c r="F18" s="20" t="s">
        <v>104</v>
      </c>
      <c r="G18" s="22">
        <v>131951.16</v>
      </c>
      <c r="H18" s="24">
        <v>19323.55</v>
      </c>
      <c r="I18" s="24">
        <v>25</v>
      </c>
      <c r="J18" s="24">
        <v>3787</v>
      </c>
      <c r="K18" s="22">
        <v>9368.5300000000007</v>
      </c>
      <c r="L18" s="24">
        <v>647.14</v>
      </c>
      <c r="M18" s="24">
        <v>4011.32</v>
      </c>
      <c r="N18" s="24">
        <v>9355.2999999999993</v>
      </c>
      <c r="O18" s="24">
        <v>9207.6200000000008</v>
      </c>
      <c r="P18" s="24">
        <f>J18+M18</f>
        <v>7798.32</v>
      </c>
      <c r="Q18" s="25">
        <f>+H18+J18+M18+O18</f>
        <v>36329.49</v>
      </c>
      <c r="R18" s="23">
        <f>K18+N18</f>
        <v>18723.830000000002</v>
      </c>
      <c r="S18" s="24">
        <f t="shared" ref="S18:S19" si="3">G18-Q18</f>
        <v>95621.670000000013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100</v>
      </c>
      <c r="C19" s="20" t="str">
        <f t="shared" si="0"/>
        <v>Dirección Ejecutiva</v>
      </c>
      <c r="D19" s="20" t="s">
        <v>101</v>
      </c>
      <c r="E19" s="20" t="s">
        <v>27</v>
      </c>
      <c r="F19" s="20" t="s">
        <v>103</v>
      </c>
      <c r="G19" s="22">
        <v>70000</v>
      </c>
      <c r="H19" s="24">
        <v>5368.48</v>
      </c>
      <c r="I19" s="24">
        <v>25</v>
      </c>
      <c r="J19" s="24">
        <v>2009</v>
      </c>
      <c r="K19" s="22">
        <v>4970</v>
      </c>
      <c r="L19" s="24">
        <v>647.14</v>
      </c>
      <c r="M19" s="24">
        <v>2128</v>
      </c>
      <c r="N19" s="24">
        <v>4963</v>
      </c>
      <c r="O19" s="24">
        <v>1342.5</v>
      </c>
      <c r="P19" s="24">
        <f>J19+M19</f>
        <v>4137</v>
      </c>
      <c r="Q19" s="25">
        <f>+H19+J19+M19+O19</f>
        <v>10847.98</v>
      </c>
      <c r="R19" s="23">
        <f>K19+N19</f>
        <v>9933</v>
      </c>
      <c r="S19" s="24">
        <f t="shared" si="3"/>
        <v>59152.020000000004</v>
      </c>
      <c r="T19" s="26">
        <v>111</v>
      </c>
    </row>
    <row r="20" spans="1:178" s="12" customFormat="1" ht="27" customHeight="1" x14ac:dyDescent="0.45">
      <c r="A20" s="20"/>
      <c r="B20" s="26"/>
      <c r="C20" s="26"/>
      <c r="D20" s="21"/>
      <c r="E20" s="26"/>
      <c r="F20" s="26"/>
      <c r="G20" s="22"/>
      <c r="H20" s="24"/>
      <c r="I20" s="24"/>
      <c r="J20" s="24"/>
      <c r="K20" s="22"/>
      <c r="L20" s="24"/>
      <c r="M20" s="24"/>
      <c r="N20" s="24"/>
      <c r="O20" s="24"/>
      <c r="P20" s="24"/>
      <c r="Q20" s="25"/>
      <c r="R20" s="23"/>
      <c r="S20" s="24"/>
      <c r="T20" s="26"/>
    </row>
    <row r="21" spans="1:178" s="12" customFormat="1" ht="27" customHeight="1" x14ac:dyDescent="0.45">
      <c r="A21" s="60" t="s">
        <v>106</v>
      </c>
      <c r="B21" s="60"/>
      <c r="C21" s="60"/>
      <c r="D21" s="60"/>
      <c r="E21" s="28"/>
      <c r="F21" s="28"/>
      <c r="G21" s="29"/>
      <c r="H21" s="30"/>
      <c r="I21" s="31"/>
      <c r="J21" s="31"/>
      <c r="K21" s="29"/>
      <c r="L21" s="24"/>
      <c r="M21" s="30"/>
      <c r="N21" s="31"/>
      <c r="O21" s="31"/>
      <c r="P21" s="31"/>
      <c r="Q21" s="32"/>
      <c r="R21" s="30"/>
      <c r="S21" s="31"/>
      <c r="T21" s="33"/>
    </row>
    <row r="22" spans="1:178" s="12" customFormat="1" ht="27" customHeight="1" x14ac:dyDescent="0.4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</row>
    <row r="23" spans="1:178" s="12" customFormat="1" ht="27" customHeight="1" x14ac:dyDescent="0.45">
      <c r="A23" s="20">
        <v>7</v>
      </c>
      <c r="B23" s="34" t="s">
        <v>56</v>
      </c>
      <c r="C23" s="20" t="s">
        <v>121</v>
      </c>
      <c r="D23" s="20" t="s">
        <v>57</v>
      </c>
      <c r="E23" s="20" t="s">
        <v>27</v>
      </c>
      <c r="F23" s="20" t="s">
        <v>104</v>
      </c>
      <c r="G23" s="22">
        <v>45000</v>
      </c>
      <c r="H23" s="24">
        <v>1148.33</v>
      </c>
      <c r="I23" s="24">
        <v>25</v>
      </c>
      <c r="J23" s="24">
        <f>G23*J12</f>
        <v>1291.5</v>
      </c>
      <c r="K23" s="22">
        <f>+G23*K12</f>
        <v>3194.9999999999995</v>
      </c>
      <c r="L23" s="24">
        <v>360</v>
      </c>
      <c r="M23" s="27">
        <f>+G23*M12</f>
        <v>1368</v>
      </c>
      <c r="N23" s="24">
        <f>+G23*N12</f>
        <v>3190.5</v>
      </c>
      <c r="O23" s="24">
        <v>15825.83</v>
      </c>
      <c r="P23" s="24">
        <f>J23+L23</f>
        <v>1651.5</v>
      </c>
      <c r="Q23" s="25">
        <f>+H23+J23+M23+O23</f>
        <v>19633.66</v>
      </c>
      <c r="R23" s="23">
        <f>J23+M23</f>
        <v>2659.5</v>
      </c>
      <c r="S23" s="24">
        <f>+G23-Q23</f>
        <v>25366.34</v>
      </c>
      <c r="T23" s="26">
        <v>111</v>
      </c>
    </row>
    <row r="24" spans="1:178" s="12" customFormat="1" ht="27" customHeight="1" x14ac:dyDescent="0.45">
      <c r="A24" s="20"/>
      <c r="B24" s="34"/>
      <c r="C24" s="26"/>
      <c r="D24" s="26"/>
      <c r="E24" s="26"/>
      <c r="F24" s="26"/>
      <c r="G24" s="22"/>
      <c r="H24" s="24"/>
      <c r="I24" s="24"/>
      <c r="J24" s="24"/>
      <c r="K24" s="22"/>
      <c r="L24" s="24"/>
      <c r="M24" s="27"/>
      <c r="N24" s="24"/>
      <c r="O24" s="24"/>
      <c r="P24" s="24"/>
      <c r="Q24" s="25"/>
      <c r="R24" s="23"/>
      <c r="S24" s="24"/>
      <c r="T24" s="26"/>
    </row>
    <row r="25" spans="1:178" s="12" customFormat="1" ht="27" customHeight="1" x14ac:dyDescent="0.45">
      <c r="A25" s="60" t="s">
        <v>107</v>
      </c>
      <c r="B25" s="60"/>
      <c r="C25" s="60"/>
      <c r="D25" s="60"/>
      <c r="E25" s="21"/>
      <c r="F25" s="21"/>
      <c r="G25" s="22"/>
      <c r="H25" s="23"/>
      <c r="I25" s="24"/>
      <c r="J25" s="24"/>
      <c r="K25" s="22"/>
      <c r="L25" s="24"/>
      <c r="M25" s="23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28"/>
      <c r="B26" s="28"/>
      <c r="C26" s="28"/>
      <c r="D26" s="2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20">
        <v>8</v>
      </c>
      <c r="B27" s="34" t="s">
        <v>43</v>
      </c>
      <c r="C27" s="20" t="s">
        <v>66</v>
      </c>
      <c r="D27" s="20" t="s">
        <v>36</v>
      </c>
      <c r="E27" s="20" t="s">
        <v>27</v>
      </c>
      <c r="F27" s="20" t="s">
        <v>103</v>
      </c>
      <c r="G27" s="22">
        <v>40000</v>
      </c>
      <c r="H27" s="24">
        <v>442.65</v>
      </c>
      <c r="I27" s="24">
        <v>25</v>
      </c>
      <c r="J27" s="24">
        <v>1148</v>
      </c>
      <c r="K27" s="22">
        <v>2840</v>
      </c>
      <c r="L27" s="24">
        <v>414.72</v>
      </c>
      <c r="M27" s="23">
        <v>1216</v>
      </c>
      <c r="N27" s="24">
        <v>2836</v>
      </c>
      <c r="O27" s="24">
        <v>15952.46</v>
      </c>
      <c r="P27" s="24">
        <f>J27+M27</f>
        <v>2364</v>
      </c>
      <c r="Q27" s="25">
        <f>+H27+J27+M27+O27</f>
        <v>18759.11</v>
      </c>
      <c r="R27" s="23">
        <f>K27+N27</f>
        <v>5676</v>
      </c>
      <c r="S27" s="24">
        <f>+G27-Q27</f>
        <v>21240.89</v>
      </c>
      <c r="T27" s="26">
        <v>111</v>
      </c>
    </row>
    <row r="28" spans="1:178" s="12" customFormat="1" ht="27" customHeight="1" thickBot="1" x14ac:dyDescent="0.5">
      <c r="A28" s="20"/>
      <c r="B28" s="34"/>
      <c r="C28" s="26"/>
      <c r="D28" s="26"/>
      <c r="E28" s="26"/>
      <c r="F28" s="26"/>
      <c r="G28" s="22"/>
      <c r="H28" s="24"/>
      <c r="I28" s="24"/>
      <c r="J28" s="24"/>
      <c r="K28" s="22"/>
      <c r="L28" s="24"/>
      <c r="M28" s="23"/>
      <c r="N28" s="24"/>
      <c r="O28" s="24"/>
      <c r="P28" s="24"/>
      <c r="Q28" s="25"/>
      <c r="R28" s="23"/>
      <c r="S28" s="24"/>
      <c r="T28" s="26"/>
    </row>
    <row r="29" spans="1:178" s="35" customFormat="1" ht="27" customHeight="1" thickBot="1" x14ac:dyDescent="0.5">
      <c r="A29" s="60" t="s">
        <v>67</v>
      </c>
      <c r="B29" s="60"/>
      <c r="C29" s="60"/>
      <c r="D29" s="60"/>
      <c r="E29" s="26"/>
      <c r="F29" s="26"/>
      <c r="G29" s="22"/>
      <c r="H29" s="24"/>
      <c r="I29" s="24"/>
      <c r="J29" s="24"/>
      <c r="K29" s="22"/>
      <c r="L29" s="24"/>
      <c r="M29" s="24"/>
      <c r="N29" s="24"/>
      <c r="O29" s="24"/>
      <c r="P29" s="24"/>
      <c r="Q29" s="25"/>
      <c r="R29" s="23"/>
      <c r="S29" s="24"/>
      <c r="T29" s="26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</row>
    <row r="30" spans="1:178" s="12" customFormat="1" ht="27" customHeight="1" x14ac:dyDescent="0.45">
      <c r="A30" s="28"/>
      <c r="B30" s="28"/>
      <c r="C30" s="28"/>
      <c r="D30" s="2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</row>
    <row r="31" spans="1:178" s="12" customFormat="1" ht="27" customHeight="1" x14ac:dyDescent="0.45">
      <c r="A31" s="20">
        <v>9</v>
      </c>
      <c r="B31" s="26" t="s">
        <v>25</v>
      </c>
      <c r="C31" s="20" t="s">
        <v>65</v>
      </c>
      <c r="D31" s="20" t="s">
        <v>63</v>
      </c>
      <c r="E31" s="20" t="s">
        <v>26</v>
      </c>
      <c r="F31" s="20" t="s">
        <v>103</v>
      </c>
      <c r="G31" s="22">
        <v>75000</v>
      </c>
      <c r="H31" s="24">
        <v>6071.35</v>
      </c>
      <c r="I31" s="24">
        <v>25</v>
      </c>
      <c r="J31" s="24">
        <f>G31*J12</f>
        <v>2152.5</v>
      </c>
      <c r="K31" s="22">
        <f>G31*K12</f>
        <v>5324.9999999999991</v>
      </c>
      <c r="L31" s="24">
        <v>647.14</v>
      </c>
      <c r="M31" s="24">
        <v>2280</v>
      </c>
      <c r="N31" s="24">
        <f>G31*N12</f>
        <v>5317.5</v>
      </c>
      <c r="O31" s="24">
        <v>11780.67</v>
      </c>
      <c r="P31" s="24">
        <v>13726.05</v>
      </c>
      <c r="Q31" s="25">
        <f>+H31+J31+M31+O31</f>
        <v>22284.52</v>
      </c>
      <c r="R31" s="23">
        <f t="shared" ref="R31:R38" si="4">K31+N31</f>
        <v>10642.5</v>
      </c>
      <c r="S31" s="24">
        <f t="shared" ref="S31:S35" si="5">G31-Q31</f>
        <v>52715.479999999996</v>
      </c>
      <c r="T31" s="26">
        <v>111</v>
      </c>
    </row>
    <row r="32" spans="1:178" s="12" customFormat="1" ht="27" customHeight="1" x14ac:dyDescent="0.45">
      <c r="A32" s="20">
        <v>10</v>
      </c>
      <c r="B32" s="26" t="s">
        <v>32</v>
      </c>
      <c r="C32" s="20" t="s">
        <v>65</v>
      </c>
      <c r="D32" s="20" t="s">
        <v>33</v>
      </c>
      <c r="E32" s="20" t="s">
        <v>26</v>
      </c>
      <c r="F32" s="20" t="s">
        <v>103</v>
      </c>
      <c r="G32" s="22">
        <v>50000</v>
      </c>
      <c r="H32" s="24">
        <v>1435</v>
      </c>
      <c r="I32" s="24">
        <v>25</v>
      </c>
      <c r="J32" s="24">
        <v>1675.48</v>
      </c>
      <c r="K32" s="22">
        <f>G32*K12</f>
        <v>3549.9999999999995</v>
      </c>
      <c r="L32" s="24">
        <v>565.49</v>
      </c>
      <c r="M32" s="24">
        <v>1520</v>
      </c>
      <c r="N32" s="24">
        <f>G32*N12</f>
        <v>3545.0000000000005</v>
      </c>
      <c r="O32" s="24">
        <v>16235.61</v>
      </c>
      <c r="P32" s="24">
        <v>9044.4639999999999</v>
      </c>
      <c r="Q32" s="25">
        <f>+H32+J32+M32+O32</f>
        <v>20866.09</v>
      </c>
      <c r="R32" s="23">
        <f t="shared" si="4"/>
        <v>7095</v>
      </c>
      <c r="S32" s="24">
        <f t="shared" si="5"/>
        <v>29133.91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55</v>
      </c>
      <c r="C33" s="20" t="s">
        <v>65</v>
      </c>
      <c r="D33" s="20" t="s">
        <v>34</v>
      </c>
      <c r="E33" s="20" t="s">
        <v>62</v>
      </c>
      <c r="F33" s="20" t="s">
        <v>103</v>
      </c>
      <c r="G33" s="22">
        <v>17600</v>
      </c>
      <c r="H33" s="24">
        <v>0</v>
      </c>
      <c r="I33" s="24">
        <v>25</v>
      </c>
      <c r="J33" s="24">
        <f>G33*J12</f>
        <v>505.12</v>
      </c>
      <c r="K33" s="22">
        <f>G33*K12</f>
        <v>1249.5999999999999</v>
      </c>
      <c r="L33" s="24">
        <v>192</v>
      </c>
      <c r="M33" s="23">
        <f>G33*M12</f>
        <v>535.04</v>
      </c>
      <c r="N33" s="24">
        <f>G33*N12</f>
        <v>1247.8400000000001</v>
      </c>
      <c r="O33" s="24">
        <v>4001</v>
      </c>
      <c r="P33" s="24">
        <v>2633.0420000000004</v>
      </c>
      <c r="Q33" s="25">
        <f>+H33+J33+M33+O33</f>
        <v>5041.16</v>
      </c>
      <c r="R33" s="23">
        <f t="shared" si="4"/>
        <v>2497.44</v>
      </c>
      <c r="S33" s="24">
        <f t="shared" si="5"/>
        <v>12558.84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39</v>
      </c>
      <c r="C34" s="20" t="s">
        <v>65</v>
      </c>
      <c r="D34" s="20" t="s">
        <v>40</v>
      </c>
      <c r="E34" s="20" t="s">
        <v>26</v>
      </c>
      <c r="F34" s="20" t="s">
        <v>103</v>
      </c>
      <c r="G34" s="22">
        <v>40000</v>
      </c>
      <c r="H34" s="24">
        <v>442.65</v>
      </c>
      <c r="I34" s="24">
        <v>25</v>
      </c>
      <c r="J34" s="24">
        <v>1004.5</v>
      </c>
      <c r="K34" s="22">
        <f>G34*K12</f>
        <v>2839.9999999999995</v>
      </c>
      <c r="L34" s="24">
        <v>420</v>
      </c>
      <c r="M34" s="23">
        <v>1064</v>
      </c>
      <c r="N34" s="24">
        <f>G34*N12</f>
        <v>2836</v>
      </c>
      <c r="O34" s="24">
        <v>10810</v>
      </c>
      <c r="P34" s="24">
        <v>6360</v>
      </c>
      <c r="Q34" s="25">
        <v>13516.65</v>
      </c>
      <c r="R34" s="23">
        <f t="shared" si="4"/>
        <v>5676</v>
      </c>
      <c r="S34" s="24">
        <f t="shared" si="5"/>
        <v>26483.35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41</v>
      </c>
      <c r="C35" s="20" t="s">
        <v>65</v>
      </c>
      <c r="D35" s="20" t="s">
        <v>42</v>
      </c>
      <c r="E35" s="20" t="s">
        <v>26</v>
      </c>
      <c r="F35" s="20" t="s">
        <v>103</v>
      </c>
      <c r="G35" s="22">
        <v>40000</v>
      </c>
      <c r="H35" s="24">
        <v>442.65</v>
      </c>
      <c r="I35" s="24">
        <v>25</v>
      </c>
      <c r="J35" s="24">
        <v>1148</v>
      </c>
      <c r="K35" s="22">
        <f>G35*K12</f>
        <v>2839.9999999999995</v>
      </c>
      <c r="L35" s="24">
        <v>414.72</v>
      </c>
      <c r="M35" s="23">
        <v>1216</v>
      </c>
      <c r="N35" s="24">
        <f>G35*N12</f>
        <v>2836</v>
      </c>
      <c r="O35" s="24">
        <v>17662.7</v>
      </c>
      <c r="P35" s="24">
        <v>5300</v>
      </c>
      <c r="Q35" s="25">
        <v>20369.349999999999</v>
      </c>
      <c r="R35" s="23">
        <f t="shared" si="4"/>
        <v>5676</v>
      </c>
      <c r="S35" s="24">
        <f t="shared" si="5"/>
        <v>19630.650000000001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82</v>
      </c>
      <c r="C36" s="20" t="s">
        <v>65</v>
      </c>
      <c r="D36" s="20" t="s">
        <v>37</v>
      </c>
      <c r="E36" s="20" t="s">
        <v>62</v>
      </c>
      <c r="F36" s="20" t="s">
        <v>104</v>
      </c>
      <c r="G36" s="22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1418</v>
      </c>
      <c r="O36" s="24">
        <v>8250.2099999999991</v>
      </c>
      <c r="P36" s="24">
        <v>4260</v>
      </c>
      <c r="Q36" s="25">
        <f>+J36+M36+O36</f>
        <v>9550.41</v>
      </c>
      <c r="R36" s="23">
        <v>3078</v>
      </c>
      <c r="S36" s="24">
        <f>G36-Q36</f>
        <v>12449.59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95</v>
      </c>
      <c r="C37" s="20" t="s">
        <v>65</v>
      </c>
      <c r="D37" s="20" t="s">
        <v>34</v>
      </c>
      <c r="E37" s="20" t="s">
        <v>62</v>
      </c>
      <c r="F37" s="20" t="s">
        <v>103</v>
      </c>
      <c r="G37" s="22">
        <v>17600</v>
      </c>
      <c r="H37" s="24">
        <v>0</v>
      </c>
      <c r="I37" s="24">
        <v>25</v>
      </c>
      <c r="J37" s="24">
        <v>505.12</v>
      </c>
      <c r="K37" s="22">
        <v>1249.5999999999999</v>
      </c>
      <c r="L37" s="22">
        <v>211.2</v>
      </c>
      <c r="M37" s="23">
        <v>535.04</v>
      </c>
      <c r="N37" s="24">
        <v>1247.8399999999999</v>
      </c>
      <c r="O37" s="24">
        <v>1225</v>
      </c>
      <c r="P37" s="24">
        <f t="shared" ref="P37:P38" si="6">J37+M37</f>
        <v>1040.1599999999999</v>
      </c>
      <c r="Q37" s="25">
        <f t="shared" ref="Q37" si="7">+J37+M37+O37</f>
        <v>2265.16</v>
      </c>
      <c r="R37" s="23">
        <f t="shared" si="4"/>
        <v>2497.4399999999996</v>
      </c>
      <c r="S37" s="24">
        <f t="shared" ref="S37:S38" si="8">G37-Q37</f>
        <v>15334.84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97</v>
      </c>
      <c r="C38" s="20" t="s">
        <v>65</v>
      </c>
      <c r="D38" s="20" t="s">
        <v>96</v>
      </c>
      <c r="E38" s="20" t="s">
        <v>27</v>
      </c>
      <c r="F38" s="20" t="s">
        <v>103</v>
      </c>
      <c r="G38" s="22">
        <v>40000</v>
      </c>
      <c r="H38" s="24">
        <v>442.65</v>
      </c>
      <c r="I38" s="24">
        <v>25</v>
      </c>
      <c r="J38" s="24">
        <v>1148</v>
      </c>
      <c r="K38" s="22">
        <v>2840</v>
      </c>
      <c r="L38" s="22">
        <v>480</v>
      </c>
      <c r="M38" s="23">
        <v>1216</v>
      </c>
      <c r="N38" s="24">
        <v>1935.57</v>
      </c>
      <c r="O38" s="24">
        <v>3852.5</v>
      </c>
      <c r="P38" s="24">
        <f t="shared" si="6"/>
        <v>2364</v>
      </c>
      <c r="Q38" s="25">
        <f>+H38+J38+M38+O38</f>
        <v>6659.15</v>
      </c>
      <c r="R38" s="23">
        <f t="shared" si="4"/>
        <v>4775.57</v>
      </c>
      <c r="S38" s="24">
        <f t="shared" si="8"/>
        <v>33340.85</v>
      </c>
      <c r="T38" s="26">
        <v>111</v>
      </c>
    </row>
    <row r="39" spans="1:20" s="12" customFormat="1" ht="27" customHeight="1" x14ac:dyDescent="0.45">
      <c r="A39" s="20"/>
      <c r="B39" s="26"/>
      <c r="C39" s="26"/>
      <c r="D39" s="26"/>
      <c r="E39" s="26"/>
      <c r="F39" s="26"/>
      <c r="G39" s="22"/>
      <c r="H39" s="24"/>
      <c r="I39" s="24"/>
      <c r="J39" s="24"/>
      <c r="K39" s="22"/>
      <c r="L39" s="24"/>
      <c r="M39" s="23"/>
      <c r="N39" s="24"/>
      <c r="O39" s="24"/>
      <c r="P39" s="24"/>
      <c r="Q39" s="25"/>
      <c r="R39" s="23"/>
      <c r="S39" s="24"/>
      <c r="T39" s="26"/>
    </row>
    <row r="40" spans="1:20" s="12" customFormat="1" ht="27" customHeight="1" x14ac:dyDescent="0.45">
      <c r="A40" s="60" t="s">
        <v>108</v>
      </c>
      <c r="B40" s="60"/>
      <c r="C40" s="60"/>
      <c r="D40" s="60"/>
      <c r="E40" s="26"/>
      <c r="F40" s="26"/>
      <c r="G40" s="22"/>
      <c r="H40" s="24"/>
      <c r="I40" s="24"/>
      <c r="J40" s="24"/>
      <c r="K40" s="22"/>
      <c r="L40" s="24"/>
      <c r="M40" s="24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20">
        <v>17</v>
      </c>
      <c r="B41" s="26" t="s">
        <v>120</v>
      </c>
      <c r="C41" s="20" t="s">
        <v>111</v>
      </c>
      <c r="D41" s="20" t="s">
        <v>90</v>
      </c>
      <c r="E41" s="20" t="s">
        <v>87</v>
      </c>
      <c r="F41" s="20" t="s">
        <v>104</v>
      </c>
      <c r="G41" s="22">
        <v>132426.16</v>
      </c>
      <c r="H41" s="24">
        <v>19435.28</v>
      </c>
      <c r="I41" s="24">
        <v>25</v>
      </c>
      <c r="J41" s="24">
        <v>3800.63</v>
      </c>
      <c r="K41" s="22">
        <v>9402.26</v>
      </c>
      <c r="L41" s="24">
        <v>647.14</v>
      </c>
      <c r="M41" s="24">
        <v>4025.76</v>
      </c>
      <c r="N41" s="24">
        <v>9389.01</v>
      </c>
      <c r="O41" s="24">
        <v>8825.1200000000008</v>
      </c>
      <c r="P41" s="24">
        <f>J41+M41</f>
        <v>7826.39</v>
      </c>
      <c r="Q41" s="25">
        <f>+H41+J41+M41+O41</f>
        <v>36086.79</v>
      </c>
      <c r="R41" s="23">
        <f>K41+N41</f>
        <v>18791.27</v>
      </c>
      <c r="S41" s="24">
        <f>G41-Q41</f>
        <v>96339.37</v>
      </c>
      <c r="T41" s="26">
        <v>111</v>
      </c>
    </row>
    <row r="42" spans="1:20" s="12" customFormat="1" ht="27" customHeight="1" x14ac:dyDescent="0.45">
      <c r="A42" s="20">
        <v>18</v>
      </c>
      <c r="B42" s="26" t="s">
        <v>38</v>
      </c>
      <c r="C42" s="20" t="s">
        <v>115</v>
      </c>
      <c r="D42" s="20" t="s">
        <v>31</v>
      </c>
      <c r="E42" s="20" t="s">
        <v>27</v>
      </c>
      <c r="F42" s="20" t="s">
        <v>103</v>
      </c>
      <c r="G42" s="22">
        <v>83365</v>
      </c>
      <c r="H42" s="24">
        <v>8192.4</v>
      </c>
      <c r="I42" s="24">
        <v>25</v>
      </c>
      <c r="J42" s="24">
        <f>G42*J12</f>
        <v>2392.5754999999999</v>
      </c>
      <c r="K42" s="22">
        <f>G42*K12</f>
        <v>5918.9149999999991</v>
      </c>
      <c r="L42" s="24">
        <v>647.14</v>
      </c>
      <c r="M42" s="23">
        <f>G42*M12</f>
        <v>2534.2959999999998</v>
      </c>
      <c r="N42" s="24">
        <f>G42*N12</f>
        <v>5910.5785000000005</v>
      </c>
      <c r="O42" s="24">
        <v>10898.8</v>
      </c>
      <c r="P42" s="24">
        <v>13398.136500000001</v>
      </c>
      <c r="Q42" s="25">
        <f>+H42+J42+M42+O42</f>
        <v>24018.071499999998</v>
      </c>
      <c r="R42" s="23">
        <f>K42+N42</f>
        <v>11829.4935</v>
      </c>
      <c r="S42" s="24">
        <f>G42-Q42</f>
        <v>59346.928500000002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0" t="s">
        <v>72</v>
      </c>
      <c r="B44" s="60"/>
      <c r="C44" s="60"/>
      <c r="D44" s="60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68</v>
      </c>
      <c r="C46" s="20" t="s">
        <v>46</v>
      </c>
      <c r="D46" s="20" t="s">
        <v>69</v>
      </c>
      <c r="E46" s="20" t="s">
        <v>26</v>
      </c>
      <c r="F46" s="20" t="s">
        <v>104</v>
      </c>
      <c r="G46" s="22">
        <v>132326.16</v>
      </c>
      <c r="H46" s="24">
        <v>19709.29</v>
      </c>
      <c r="I46" s="24">
        <v>25</v>
      </c>
      <c r="J46" s="24">
        <v>3797.76</v>
      </c>
      <c r="K46" s="22">
        <f>G46*K12</f>
        <v>9395.1573599999992</v>
      </c>
      <c r="L46" s="24">
        <v>647.14</v>
      </c>
      <c r="M46" s="24">
        <v>4022.72</v>
      </c>
      <c r="N46" s="24">
        <f>+G46*N12</f>
        <v>9381.9247440000017</v>
      </c>
      <c r="O46" s="24">
        <v>60580.33</v>
      </c>
      <c r="P46" s="24">
        <v>20588.750791999999</v>
      </c>
      <c r="Q46" s="25">
        <f>+H46+J46+M46+O46</f>
        <v>88110.1</v>
      </c>
      <c r="R46" s="23">
        <f>K46+N46</f>
        <v>18777.082104000001</v>
      </c>
      <c r="S46" s="24">
        <f>G46-Q46</f>
        <v>44216.06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116</v>
      </c>
      <c r="D47" s="20" t="s">
        <v>31</v>
      </c>
      <c r="E47" s="20" t="s">
        <v>26</v>
      </c>
      <c r="F47" s="20" t="s">
        <v>103</v>
      </c>
      <c r="G47" s="22">
        <v>102866.5</v>
      </c>
      <c r="H47" s="24">
        <v>12779.64</v>
      </c>
      <c r="I47" s="24">
        <v>25</v>
      </c>
      <c r="J47" s="24">
        <v>2952.27</v>
      </c>
      <c r="K47" s="22">
        <v>7303.52</v>
      </c>
      <c r="L47" s="24">
        <v>647.14</v>
      </c>
      <c r="M47" s="24">
        <v>3127.14</v>
      </c>
      <c r="N47" s="24">
        <v>7293.23</v>
      </c>
      <c r="O47" s="24">
        <v>3760</v>
      </c>
      <c r="P47" s="24">
        <v>13401.136500000001</v>
      </c>
      <c r="Q47" s="25">
        <f>+H47+J47+M47+O47</f>
        <v>22619.05</v>
      </c>
      <c r="R47" s="23">
        <f>K47+N47</f>
        <v>14596.75</v>
      </c>
      <c r="S47" s="24">
        <f>G47-Q47</f>
        <v>80247.45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59" t="s">
        <v>84</v>
      </c>
      <c r="B49" s="59"/>
      <c r="C49" s="59"/>
      <c r="D49" s="59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52</v>
      </c>
      <c r="D51" s="20" t="s">
        <v>53</v>
      </c>
      <c r="E51" s="20" t="s">
        <v>27</v>
      </c>
      <c r="F51" s="20" t="s">
        <v>104</v>
      </c>
      <c r="G51" s="22">
        <v>132426.16</v>
      </c>
      <c r="H51" s="24">
        <v>19435.28</v>
      </c>
      <c r="I51" s="24">
        <v>25</v>
      </c>
      <c r="J51" s="24">
        <v>3800.63</v>
      </c>
      <c r="K51" s="22">
        <f>G51*K12</f>
        <v>9402.2573599999996</v>
      </c>
      <c r="L51" s="24">
        <v>647.14</v>
      </c>
      <c r="M51" s="24">
        <v>4025.76</v>
      </c>
      <c r="N51" s="24">
        <f>G51*N12</f>
        <v>9389.0147440000001</v>
      </c>
      <c r="O51" s="24">
        <v>6116.19</v>
      </c>
      <c r="P51" s="24">
        <v>20588.750791999999</v>
      </c>
      <c r="Q51" s="25">
        <f t="shared" ref="Q51" si="9">+H51+J51+M51+O51</f>
        <v>33377.86</v>
      </c>
      <c r="R51" s="23">
        <f t="shared" ref="R51" si="10">K51+N51</f>
        <v>18791.272104</v>
      </c>
      <c r="S51" s="24">
        <f t="shared" ref="S51" si="11">G51-Q51</f>
        <v>99048.3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59" t="s">
        <v>70</v>
      </c>
      <c r="B53" s="59"/>
      <c r="C53" s="59"/>
      <c r="D53" s="59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35</v>
      </c>
      <c r="C55" s="20" t="s">
        <v>73</v>
      </c>
      <c r="D55" s="37" t="s">
        <v>71</v>
      </c>
      <c r="E55" s="20" t="s">
        <v>27</v>
      </c>
      <c r="F55" s="20" t="s">
        <v>104</v>
      </c>
      <c r="G55" s="22">
        <v>132726.16</v>
      </c>
      <c r="H55" s="24">
        <v>19803.38</v>
      </c>
      <c r="I55" s="24">
        <v>25</v>
      </c>
      <c r="J55" s="24">
        <v>3809.24</v>
      </c>
      <c r="K55" s="22">
        <f>G55*K12</f>
        <v>9423.5573599999989</v>
      </c>
      <c r="L55" s="24">
        <v>647.14</v>
      </c>
      <c r="M55" s="24">
        <v>4034.88</v>
      </c>
      <c r="N55" s="24">
        <f>G55*N12</f>
        <v>9410.2847440000005</v>
      </c>
      <c r="O55" s="24">
        <v>1057.08</v>
      </c>
      <c r="P55" s="24">
        <v>20588.750791999999</v>
      </c>
      <c r="Q55" s="25">
        <f>+H55+J55+M55+O55</f>
        <v>28704.58</v>
      </c>
      <c r="R55" s="23">
        <f>K55+N55</f>
        <v>18833.842103999999</v>
      </c>
      <c r="S55" s="24">
        <f>G55-Q55</f>
        <v>104021.58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59" t="s">
        <v>109</v>
      </c>
      <c r="B57" s="59"/>
      <c r="C57" s="59"/>
      <c r="D57" s="59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50</v>
      </c>
      <c r="D59" s="20" t="s">
        <v>51</v>
      </c>
      <c r="E59" s="20" t="s">
        <v>26</v>
      </c>
      <c r="F59" s="20" t="s">
        <v>104</v>
      </c>
      <c r="G59" s="22">
        <v>132126.16</v>
      </c>
      <c r="H59" s="24">
        <v>19662.240000000002</v>
      </c>
      <c r="I59" s="24">
        <v>25</v>
      </c>
      <c r="J59" s="24">
        <v>3792.02</v>
      </c>
      <c r="K59" s="22">
        <v>3792.02</v>
      </c>
      <c r="L59" s="24">
        <v>647.14</v>
      </c>
      <c r="M59" s="24">
        <v>4016.64</v>
      </c>
      <c r="N59" s="24">
        <f>G59*N12</f>
        <v>9367.7447440000014</v>
      </c>
      <c r="O59" s="24">
        <v>13131.92</v>
      </c>
      <c r="P59" s="24">
        <v>20588.750791999999</v>
      </c>
      <c r="Q59" s="25">
        <f>+H59+J59+M59+O59</f>
        <v>40602.82</v>
      </c>
      <c r="R59" s="23">
        <f>K59+N59</f>
        <v>13159.764744000002</v>
      </c>
      <c r="S59" s="24">
        <f>G59-Q59</f>
        <v>91523.34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49</v>
      </c>
      <c r="C60" s="20" t="s">
        <v>50</v>
      </c>
      <c r="D60" s="20" t="s">
        <v>31</v>
      </c>
      <c r="E60" s="20" t="s">
        <v>26</v>
      </c>
      <c r="F60" s="20" t="s">
        <v>104</v>
      </c>
      <c r="G60" s="22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647.14</v>
      </c>
      <c r="M60" s="24">
        <v>3105.41</v>
      </c>
      <c r="N60" s="24">
        <f>G60*N12</f>
        <v>7242.5413500000004</v>
      </c>
      <c r="O60" s="24">
        <v>9681.2999999999993</v>
      </c>
      <c r="P60" s="24">
        <v>13401.136500000001</v>
      </c>
      <c r="Q60" s="25">
        <f>+H60+J60+M60+O60</f>
        <v>28329.91</v>
      </c>
      <c r="R60" s="23">
        <f>K60+N60</f>
        <v>14495.297849999999</v>
      </c>
      <c r="S60" s="24">
        <f>G60-Q60</f>
        <v>73821.59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0" t="s">
        <v>110</v>
      </c>
      <c r="B62" s="60"/>
      <c r="C62" s="60"/>
      <c r="D62" s="60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94</v>
      </c>
      <c r="C64" s="20" t="s">
        <v>113</v>
      </c>
      <c r="D64" s="20" t="s">
        <v>112</v>
      </c>
      <c r="E64" s="36" t="s">
        <v>27</v>
      </c>
      <c r="F64" s="20" t="s">
        <v>103</v>
      </c>
      <c r="G64" s="22">
        <v>150000</v>
      </c>
      <c r="H64" s="34">
        <v>23569.09</v>
      </c>
      <c r="I64" s="24">
        <v>25</v>
      </c>
      <c r="J64" s="24">
        <v>4305</v>
      </c>
      <c r="K64" s="34">
        <v>10650</v>
      </c>
      <c r="L64" s="24">
        <v>647.14</v>
      </c>
      <c r="M64" s="24">
        <v>4560</v>
      </c>
      <c r="N64" s="24">
        <v>9355.34</v>
      </c>
      <c r="O64" s="34">
        <v>2532.62</v>
      </c>
      <c r="P64" s="24">
        <f>J64+M64</f>
        <v>8865</v>
      </c>
      <c r="Q64" s="25">
        <f>+H64+J64+M64+O64</f>
        <v>34966.71</v>
      </c>
      <c r="R64" s="23">
        <f>J64+M64</f>
        <v>8865</v>
      </c>
      <c r="S64" s="24">
        <f>G64-Q64</f>
        <v>115033.29000000001</v>
      </c>
      <c r="T64" s="34"/>
    </row>
    <row r="65" spans="1:20" s="12" customFormat="1" ht="28.5" x14ac:dyDescent="0.45">
      <c r="A65" s="36"/>
      <c r="B65" s="54" t="s">
        <v>122</v>
      </c>
      <c r="C65" s="21"/>
      <c r="D65" s="34"/>
      <c r="E65" s="34"/>
      <c r="F65" s="34"/>
      <c r="G65" s="29">
        <f>SUM(G14:G64)</f>
        <v>2323516.1199999996</v>
      </c>
      <c r="H65" s="29">
        <f t="shared" ref="H65:S65" si="12">SUM(H14:H64)</f>
        <v>294667.37</v>
      </c>
      <c r="I65" s="29">
        <f t="shared" si="12"/>
        <v>625</v>
      </c>
      <c r="J65" s="29">
        <f t="shared" si="12"/>
        <v>66781.895499999984</v>
      </c>
      <c r="K65" s="29">
        <f t="shared" si="12"/>
        <v>159380.70593999999</v>
      </c>
      <c r="L65" s="29">
        <f t="shared" si="12"/>
        <v>13676.369999999995</v>
      </c>
      <c r="M65" s="29">
        <f t="shared" si="12"/>
        <v>70482.926000000007</v>
      </c>
      <c r="N65" s="29">
        <f t="shared" si="12"/>
        <v>158795.99606999999</v>
      </c>
      <c r="O65" s="29">
        <f t="shared" si="12"/>
        <v>235711.91999999998</v>
      </c>
      <c r="P65" s="29">
        <f t="shared" si="12"/>
        <v>234086.99866800001</v>
      </c>
      <c r="Q65" s="29">
        <f t="shared" si="12"/>
        <v>664950.04149999982</v>
      </c>
      <c r="R65" s="29">
        <f t="shared" si="12"/>
        <v>304702.64200999995</v>
      </c>
      <c r="S65" s="29">
        <f t="shared" si="12"/>
        <v>1658566.0785000003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61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83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117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118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119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60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45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124</v>
      </c>
    </row>
    <row r="77" spans="1:20" s="12" customFormat="1" ht="30" customHeight="1" x14ac:dyDescent="0.55000000000000004">
      <c r="B77" s="55" t="s">
        <v>74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75</v>
      </c>
      <c r="G84" s="3" t="s">
        <v>76</v>
      </c>
      <c r="H84" s="3"/>
      <c r="I84" s="3"/>
      <c r="N84" s="62" t="s">
        <v>123</v>
      </c>
      <c r="O84" s="62"/>
      <c r="P84" s="62"/>
      <c r="Q84" s="62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77</v>
      </c>
      <c r="G86" s="3" t="s">
        <v>78</v>
      </c>
      <c r="H86" s="3"/>
      <c r="I86" s="3"/>
      <c r="N86" s="63" t="s">
        <v>80</v>
      </c>
      <c r="O86" s="63"/>
      <c r="P86" s="63"/>
      <c r="Q86" s="63"/>
      <c r="R86" s="63"/>
      <c r="S86" s="3"/>
    </row>
    <row r="87" spans="2:19" s="12" customFormat="1" ht="33.75" x14ac:dyDescent="0.5">
      <c r="B87" s="56" t="s">
        <v>85</v>
      </c>
      <c r="G87" s="61" t="s">
        <v>105</v>
      </c>
      <c r="H87" s="61"/>
      <c r="I87" s="61"/>
      <c r="N87" s="58"/>
      <c r="O87" s="61" t="s">
        <v>114</v>
      </c>
      <c r="P87" s="61"/>
      <c r="Q87" s="61"/>
      <c r="R87" s="62"/>
      <c r="S87" s="62"/>
    </row>
    <row r="88" spans="2:19" s="12" customFormat="1" ht="33.75" x14ac:dyDescent="0.5">
      <c r="B88" s="57" t="s">
        <v>86</v>
      </c>
      <c r="G88" s="63" t="s">
        <v>79</v>
      </c>
      <c r="H88" s="63"/>
      <c r="I88" s="63"/>
      <c r="N88" s="63" t="s">
        <v>88</v>
      </c>
      <c r="O88" s="63"/>
      <c r="P88" s="63"/>
      <c r="Q88" s="63"/>
      <c r="R88" s="63"/>
      <c r="S88" s="3"/>
    </row>
    <row r="89" spans="2:19" s="12" customFormat="1" ht="28.5" x14ac:dyDescent="0.45"/>
  </sheetData>
  <mergeCells count="24">
    <mergeCell ref="A1:T1"/>
    <mergeCell ref="A8:T8"/>
    <mergeCell ref="A2:T2"/>
    <mergeCell ref="M10:N10"/>
    <mergeCell ref="A29:D29"/>
    <mergeCell ref="A25:D25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1:D21"/>
    <mergeCell ref="A40:D40"/>
    <mergeCell ref="A44:D44"/>
    <mergeCell ref="A49:D49"/>
  </mergeCells>
  <pageMargins left="0.23622047244094491" right="0.23622047244094491" top="0.74803149606299213" bottom="0.74803149606299213" header="0.31496062992125984" footer="0.31496062992125984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2022-04-04T14:39:36Z</cp:lastPrinted>
  <dcterms:created xsi:type="dcterms:W3CDTF">2017-03-16T20:18:07Z</dcterms:created>
  <dcterms:modified xsi:type="dcterms:W3CDTF">2022-04-04T14:41:28Z</dcterms:modified>
</cp:coreProperties>
</file>