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FIJOS\2024\"/>
    </mc:Choice>
  </mc:AlternateContent>
  <xr:revisionPtr revIDLastSave="0" documentId="8_{2A2FA9CF-5FC4-4EE8-B979-FC612A66F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20" i="1"/>
  <c r="R20" i="1" s="1"/>
  <c r="Q20" i="1"/>
  <c r="S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4" i="1" l="1"/>
  <c r="S64" i="1" s="1"/>
  <c r="Q37" i="1"/>
  <c r="Q14" i="1"/>
  <c r="R19" i="1"/>
  <c r="Q19" i="1"/>
  <c r="S19" i="1" s="1"/>
  <c r="P19" i="1"/>
  <c r="R47" i="1"/>
  <c r="O65" i="1"/>
  <c r="L65" i="1"/>
  <c r="I65" i="1"/>
  <c r="H65" i="1"/>
  <c r="G65" i="1"/>
  <c r="Q47" i="1" l="1"/>
  <c r="S47" i="1" s="1"/>
  <c r="Q42" i="1"/>
  <c r="Q51" i="1"/>
  <c r="Q17" i="1"/>
  <c r="R18" i="1"/>
  <c r="Q18" i="1"/>
  <c r="S18" i="1" s="1"/>
  <c r="P18" i="1"/>
  <c r="Q60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4" i="1"/>
  <c r="R39" i="1"/>
  <c r="Q39" i="1"/>
  <c r="S39" i="1" s="1"/>
  <c r="R64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59" i="1" l="1"/>
  <c r="Q55" i="1"/>
  <c r="Q46" i="1"/>
  <c r="Q34" i="1"/>
  <c r="Q33" i="1"/>
  <c r="J38" i="1"/>
  <c r="N24" i="1"/>
  <c r="K24" i="1"/>
  <c r="Q35" i="1" l="1"/>
  <c r="S35" i="1" s="1"/>
  <c r="Q24" i="1" l="1"/>
  <c r="S24" i="1" s="1"/>
  <c r="J65" i="1"/>
  <c r="Q38" i="1"/>
  <c r="M65" i="1" l="1"/>
  <c r="Q65" i="1"/>
  <c r="S38" i="1"/>
  <c r="R24" i="1" l="1"/>
  <c r="P24" i="1"/>
  <c r="P65" i="1" s="1"/>
  <c r="S59" i="1" l="1"/>
  <c r="S51" i="1"/>
  <c r="S46" i="1"/>
  <c r="S34" i="1"/>
  <c r="S55" i="1"/>
  <c r="S36" i="1"/>
  <c r="S37" i="1"/>
  <c r="S60" i="1"/>
  <c r="K60" i="1"/>
  <c r="K51" i="1"/>
  <c r="N37" i="1"/>
  <c r="N60" i="1"/>
  <c r="N36" i="1"/>
  <c r="N35" i="1"/>
  <c r="N34" i="1"/>
  <c r="N51" i="1"/>
  <c r="N33" i="1"/>
  <c r="K65" i="1" l="1"/>
  <c r="N65" i="1"/>
  <c r="S33" i="1"/>
  <c r="S65" i="1" s="1"/>
  <c r="R36" i="1"/>
  <c r="R33" i="1"/>
  <c r="R51" i="1"/>
  <c r="R60" i="1"/>
  <c r="R37" i="1"/>
  <c r="R34" i="1"/>
  <c r="R59" i="1"/>
  <c r="R46" i="1"/>
  <c r="R35" i="1"/>
  <c r="R55" i="1"/>
  <c r="R65" i="1" l="1"/>
</calcChain>
</file>

<file path=xl/sharedStrings.xml><?xml version="1.0" encoding="utf-8"?>
<sst xmlns="http://schemas.openxmlformats.org/spreadsheetml/2006/main" count="190" uniqueCount="123">
  <si>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</si>
  <si>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</si>
  <si>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</si>
  <si>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</si>
  <si>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</si>
  <si>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</si>
  <si>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</si>
  <si>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</si>
  <si>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</si>
  <si>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</si>
  <si>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</si>
  <si>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</si>
  <si>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</si>
  <si>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</si>
  <si>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</si>
  <si>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</si>
  <si>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</si>
  <si>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</si>
  <si>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</si>
  <si>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</si>
  <si>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</si>
  <si>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</si>
  <si>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</si>
  <si>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</si>
  <si>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</si>
  <si>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</si>
  <si>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</si>
  <si>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</si>
  <si>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</si>
  <si>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</si>
  <si>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</si>
  <si>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</si>
  <si>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</si>
  <si>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</si>
  <si>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</si>
  <si>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</si>
  <si>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</si>
  <si>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</si>
  <si>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</si>
  <si>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</si>
  <si>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</si>
  <si>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</si>
  <si>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</si>
  <si>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</si>
  <si>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</si>
  <si>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</si>
  <si>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</si>
  <si>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</si>
  <si>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</si>
  <si>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</si>
  <si>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</si>
  <si>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</si>
  <si>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</si>
  <si>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</si>
  <si>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</si>
  <si>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</si>
  <si>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</si>
  <si>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</si>
  <si>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</si>
  <si>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</si>
  <si>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</si>
  <si>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</si>
  <si>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</si>
  <si>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</si>
  <si>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</si>
  <si>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</si>
  <si>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</si>
  <si>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</si>
  <si>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</si>
  <si>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</si>
  <si>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</si>
  <si>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</si>
  <si>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</si>
  <si>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</si>
  <si>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</si>
  <si>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</si>
  <si>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</si>
  <si>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</si>
  <si>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</si>
  <si>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</si>
  <si>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</si>
  <si>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</si>
  <si>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</si>
  <si>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</si>
  <si>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</si>
  <si>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</si>
  <si>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</si>
  <si>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</si>
  <si>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</si>
  <si>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</si>
  <si>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</si>
  <si>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</si>
  <si>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</si>
  <si>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</si>
  <si>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</si>
  <si>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</si>
  <si>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</si>
  <si>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</si>
  <si>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</si>
  <si>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</si>
  <si>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</si>
  <si>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</si>
  <si>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</si>
  <si>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</si>
  <si>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</si>
  <si>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</si>
  <si>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</si>
  <si>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</si>
  <si>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</si>
  <si>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</si>
  <si>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</si>
  <si>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</si>
  <si>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</si>
  <si>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</si>
  <si>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</si>
  <si>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</si>
  <si>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</si>
  <si>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</si>
  <si>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</si>
  <si>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</si>
  <si>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</si>
  <si>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AGOSTO 2024: EMPLEADOS FIJOS</t>
  </si>
  <si>
    <t>CERTIFICO QUE ESTA NOMINA DE PAGO QUE CONSTA DE  **2** HOJAS, ESTA CORRECTA Y COMPLETA Y QUE LAS PERSONAS ENUMERADAS EN LA MISMA SON LAS QUE AL 25 DE AGOSTO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</si>
</sst>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40" zoomScaleNormal="71" zoomScaleSheetLayoutView="40" workbookViewId="0">
      <pane ySplit="12" topLeftCell="A57" activePane="bottomLeft" state="frozen"/>
      <selection pane="bottomLeft" activeCell="B76" sqref="B76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5" x14ac:dyDescent="0.9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7" t="s">
        <v>121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56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91</v>
      </c>
      <c r="G11" s="72" t="s">
        <v>42</v>
      </c>
      <c r="H11" s="13" t="s">
        <v>10</v>
      </c>
      <c r="I11" s="71" t="s">
        <v>72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47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3" t="s">
        <v>39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79</v>
      </c>
      <c r="C14" s="20" t="s">
        <v>39</v>
      </c>
      <c r="D14" s="20" t="s">
        <v>80</v>
      </c>
      <c r="E14" s="20" t="s">
        <v>27</v>
      </c>
      <c r="F14" s="20" t="s">
        <v>92</v>
      </c>
      <c r="G14" s="29">
        <v>240000</v>
      </c>
      <c r="H14" s="23">
        <v>45390.080000000002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5883.16</v>
      </c>
      <c r="N14" s="24">
        <v>11530.11</v>
      </c>
      <c r="O14" s="24">
        <f>200+6018.77</f>
        <v>6218.77</v>
      </c>
      <c r="P14" s="24">
        <f t="shared" ref="P14:P20" si="0">J14+M14</f>
        <v>12771.16</v>
      </c>
      <c r="Q14" s="25">
        <f>+H14+I14+J14+M14+O14</f>
        <v>64405.010000000009</v>
      </c>
      <c r="R14" s="23">
        <f>K14+N14</f>
        <v>28570.11</v>
      </c>
      <c r="S14" s="31">
        <f>G14-Q14</f>
        <v>175594.99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81</v>
      </c>
      <c r="C15" s="20" t="s">
        <v>39</v>
      </c>
      <c r="D15" s="20" t="s">
        <v>82</v>
      </c>
      <c r="E15" s="20" t="s">
        <v>77</v>
      </c>
      <c r="F15" s="20" t="s">
        <v>93</v>
      </c>
      <c r="G15" s="29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31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88</v>
      </c>
      <c r="C16" s="20" t="s">
        <v>39</v>
      </c>
      <c r="D16" s="20" t="s">
        <v>82</v>
      </c>
      <c r="E16" s="20" t="s">
        <v>77</v>
      </c>
      <c r="F16" s="20" t="s">
        <v>93</v>
      </c>
      <c r="G16" s="29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2084.75</v>
      </c>
      <c r="P16" s="24">
        <f t="shared" si="0"/>
        <v>7801.2000000000007</v>
      </c>
      <c r="Q16" s="25">
        <f>+H16+J16+M16+O16</f>
        <v>29518.52</v>
      </c>
      <c r="R16" s="23">
        <f t="shared" ref="R16" si="1">K16+N16</f>
        <v>18730.8</v>
      </c>
      <c r="S16" s="31">
        <f t="shared" ref="S16" si="2">G16-Q16</f>
        <v>102481.48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87</v>
      </c>
      <c r="C17" s="20" t="s">
        <v>39</v>
      </c>
      <c r="D17" s="20" t="s">
        <v>43</v>
      </c>
      <c r="E17" s="20" t="s">
        <v>77</v>
      </c>
      <c r="F17" s="20" t="s">
        <v>93</v>
      </c>
      <c r="G17" s="29">
        <v>131951.16</v>
      </c>
      <c r="H17" s="24">
        <v>19192.21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14966.98</v>
      </c>
      <c r="P17" s="24">
        <f t="shared" si="0"/>
        <v>7798.32</v>
      </c>
      <c r="Q17" s="25">
        <f>+H17+J17+M17+O17</f>
        <v>41957.509999999995</v>
      </c>
      <c r="R17" s="23">
        <f>K17+N17</f>
        <v>18723.870000000003</v>
      </c>
      <c r="S17" s="31">
        <f t="shared" ref="S17:S20" si="3">G17-Q17</f>
        <v>89993.650000000009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89</v>
      </c>
      <c r="C18" s="20" t="s">
        <v>39</v>
      </c>
      <c r="D18" s="20" t="s">
        <v>90</v>
      </c>
      <c r="E18" s="20" t="s">
        <v>77</v>
      </c>
      <c r="F18" s="20" t="s">
        <v>92</v>
      </c>
      <c r="G18" s="29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2084.75</v>
      </c>
      <c r="P18" s="24">
        <f t="shared" si="0"/>
        <v>4137</v>
      </c>
      <c r="Q18" s="25">
        <f>+H18+J18+M18+O18</f>
        <v>11590.23</v>
      </c>
      <c r="R18" s="23">
        <f>K18+N18</f>
        <v>9933</v>
      </c>
      <c r="S18" s="31">
        <f t="shared" si="3"/>
        <v>58409.770000000004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111</v>
      </c>
      <c r="C19" s="20" t="s">
        <v>39</v>
      </c>
      <c r="D19" s="20" t="s">
        <v>82</v>
      </c>
      <c r="E19" s="20" t="s">
        <v>77</v>
      </c>
      <c r="F19" s="20" t="s">
        <v>92</v>
      </c>
      <c r="G19" s="29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2375.65</v>
      </c>
      <c r="P19" s="24">
        <f t="shared" si="0"/>
        <v>7798.32</v>
      </c>
      <c r="Q19" s="25">
        <f>+H19+J19+M19+O19</f>
        <v>29795.050000000003</v>
      </c>
      <c r="R19" s="23">
        <f>K19+N19</f>
        <v>18723.870000000003</v>
      </c>
      <c r="S19" s="31">
        <f t="shared" si="3"/>
        <v>102156.11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86</v>
      </c>
      <c r="C20" s="20" t="s">
        <v>39</v>
      </c>
      <c r="D20" s="20" t="s">
        <v>85</v>
      </c>
      <c r="E20" s="20" t="s">
        <v>27</v>
      </c>
      <c r="F20" s="20" t="s">
        <v>92</v>
      </c>
      <c r="G20" s="29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5804.26</v>
      </c>
      <c r="P20" s="24">
        <f t="shared" si="0"/>
        <v>2364</v>
      </c>
      <c r="Q20" s="25">
        <f>+H20+J20+M20+O20</f>
        <v>8610.91</v>
      </c>
      <c r="R20" s="23">
        <f t="shared" ref="R20" si="4">K20+N20</f>
        <v>5676</v>
      </c>
      <c r="S20" s="31">
        <f t="shared" si="3"/>
        <v>31389.09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2" t="s">
        <v>95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49</v>
      </c>
      <c r="C24" s="20" t="s">
        <v>108</v>
      </c>
      <c r="D24" s="20" t="s">
        <v>50</v>
      </c>
      <c r="E24" s="20" t="s">
        <v>27</v>
      </c>
      <c r="F24" s="20" t="s">
        <v>93</v>
      </c>
      <c r="G24" s="29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17760.86</v>
      </c>
      <c r="P24" s="24">
        <f>J24+L24</f>
        <v>1975</v>
      </c>
      <c r="Q24" s="25">
        <f>+H24+J24+M24+O24</f>
        <v>22569.86</v>
      </c>
      <c r="R24" s="23">
        <f>J24+M24</f>
        <v>2955</v>
      </c>
      <c r="S24" s="31">
        <f>+G24-Q24</f>
        <v>27430.14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2" t="s">
        <v>96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38</v>
      </c>
      <c r="C28" s="20" t="s">
        <v>58</v>
      </c>
      <c r="D28" s="20" t="s">
        <v>115</v>
      </c>
      <c r="E28" s="20" t="s">
        <v>27</v>
      </c>
      <c r="F28" s="20" t="s">
        <v>92</v>
      </c>
      <c r="G28" s="29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15023.76</v>
      </c>
      <c r="P28" s="24">
        <f>J28+M28</f>
        <v>2955</v>
      </c>
      <c r="Q28" s="25">
        <f>+H28+J28+M28+O28</f>
        <v>19832.760000000002</v>
      </c>
      <c r="R28" s="23">
        <f>K28+N28</f>
        <v>7095</v>
      </c>
      <c r="S28" s="31">
        <f>+G28-Q28</f>
        <v>30167.239999999998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2" t="s">
        <v>59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51</v>
      </c>
      <c r="C32" s="20" t="s">
        <v>57</v>
      </c>
      <c r="D32" s="20" t="s">
        <v>114</v>
      </c>
      <c r="E32" s="20" t="s">
        <v>77</v>
      </c>
      <c r="F32" s="20" t="s">
        <v>92</v>
      </c>
      <c r="G32" s="29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2216.4</v>
      </c>
      <c r="P32" s="24">
        <f>J32+L32</f>
        <v>4712.5</v>
      </c>
      <c r="Q32" s="25">
        <f>+H32+I32+J32+M32+O32</f>
        <v>31146.79</v>
      </c>
      <c r="R32" s="23">
        <f>K32+L32+N32</f>
        <v>20220.900000000001</v>
      </c>
      <c r="S32" s="31">
        <f>G32-Q32</f>
        <v>105853.20999999999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57</v>
      </c>
      <c r="D33" s="20" t="s">
        <v>55</v>
      </c>
      <c r="E33" s="20" t="s">
        <v>26</v>
      </c>
      <c r="F33" s="20" t="s">
        <v>92</v>
      </c>
      <c r="G33" s="29">
        <v>75000</v>
      </c>
      <c r="H33" s="24">
        <v>5966.28</v>
      </c>
      <c r="I33" s="24">
        <v>25</v>
      </c>
      <c r="J33" s="24"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16404.78</v>
      </c>
      <c r="P33" s="24">
        <v>13726.05</v>
      </c>
      <c r="Q33" s="25">
        <f>+H33+J33+M33+O33</f>
        <v>26803.559999999998</v>
      </c>
      <c r="R33" s="23">
        <f t="shared" ref="R33:R39" si="5">K33+N33</f>
        <v>10642.5</v>
      </c>
      <c r="S33" s="31">
        <f t="shared" ref="S33:S37" si="6">G33-Q33</f>
        <v>48196.44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57</v>
      </c>
      <c r="D34" s="20" t="s">
        <v>120</v>
      </c>
      <c r="E34" s="20" t="s">
        <v>26</v>
      </c>
      <c r="F34" s="20" t="s">
        <v>92</v>
      </c>
      <c r="G34" s="29">
        <v>50000</v>
      </c>
      <c r="H34" s="24">
        <v>1596.65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11764.84</v>
      </c>
      <c r="P34" s="24">
        <v>9044.4639999999999</v>
      </c>
      <c r="Q34" s="25">
        <f>+H34+J34+M34+O34</f>
        <v>16316.49</v>
      </c>
      <c r="R34" s="23">
        <f t="shared" si="5"/>
        <v>7095</v>
      </c>
      <c r="S34" s="31">
        <f t="shared" si="6"/>
        <v>33683.51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48</v>
      </c>
      <c r="C35" s="20" t="s">
        <v>57</v>
      </c>
      <c r="D35" s="20" t="s">
        <v>33</v>
      </c>
      <c r="E35" s="20" t="s">
        <v>54</v>
      </c>
      <c r="F35" s="20" t="s">
        <v>92</v>
      </c>
      <c r="G35" s="29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4182.6400000000003</v>
      </c>
      <c r="P35" s="24">
        <v>2633.0420000000004</v>
      </c>
      <c r="Q35" s="25">
        <f>+H35+J35+M35+O35</f>
        <v>5423.74</v>
      </c>
      <c r="R35" s="23">
        <f t="shared" si="5"/>
        <v>2979.8999999999996</v>
      </c>
      <c r="S35" s="31">
        <f t="shared" si="6"/>
        <v>15576.26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36</v>
      </c>
      <c r="C36" s="20" t="s">
        <v>57</v>
      </c>
      <c r="D36" s="20" t="s">
        <v>116</v>
      </c>
      <c r="E36" s="20" t="s">
        <v>26</v>
      </c>
      <c r="F36" s="20" t="s">
        <v>92</v>
      </c>
      <c r="G36" s="29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v>9066.81</v>
      </c>
      <c r="R36" s="23">
        <f t="shared" si="5"/>
        <v>7095</v>
      </c>
      <c r="S36" s="31">
        <f t="shared" si="6"/>
        <v>40933.19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37</v>
      </c>
      <c r="C37" s="20" t="s">
        <v>57</v>
      </c>
      <c r="D37" s="20" t="s">
        <v>116</v>
      </c>
      <c r="E37" s="20" t="s">
        <v>26</v>
      </c>
      <c r="F37" s="20" t="s">
        <v>92</v>
      </c>
      <c r="G37" s="29">
        <v>50000</v>
      </c>
      <c r="H37" s="24">
        <v>1596.68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29423.58</v>
      </c>
      <c r="P37" s="24">
        <v>5300</v>
      </c>
      <c r="Q37" s="25">
        <f>+H37+J37+M37+O37</f>
        <v>33975.26</v>
      </c>
      <c r="R37" s="23">
        <f t="shared" si="5"/>
        <v>7095</v>
      </c>
      <c r="S37" s="31">
        <f t="shared" si="6"/>
        <v>16024.739999999998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73</v>
      </c>
      <c r="C38" s="20" t="s">
        <v>57</v>
      </c>
      <c r="D38" s="20" t="s">
        <v>35</v>
      </c>
      <c r="E38" s="20" t="s">
        <v>54</v>
      </c>
      <c r="F38" s="20" t="s">
        <v>93</v>
      </c>
      <c r="G38" s="29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9699.35</v>
      </c>
      <c r="P38" s="24">
        <v>4260</v>
      </c>
      <c r="Q38" s="25">
        <f>+J38+M38+O38</f>
        <v>10999.55</v>
      </c>
      <c r="R38" s="23">
        <v>3078</v>
      </c>
      <c r="S38" s="31">
        <f>G38-Q38</f>
        <v>11000.45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84</v>
      </c>
      <c r="C39" s="20" t="s">
        <v>57</v>
      </c>
      <c r="D39" s="20" t="s">
        <v>33</v>
      </c>
      <c r="E39" s="20" t="s">
        <v>54</v>
      </c>
      <c r="F39" s="20" t="s">
        <v>92</v>
      </c>
      <c r="G39" s="29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5134.16</v>
      </c>
      <c r="P39" s="24">
        <f t="shared" ref="P39" si="7">J39+M39</f>
        <v>1241.0999999999999</v>
      </c>
      <c r="Q39" s="25">
        <f t="shared" ref="Q39" si="8">+J39+M39+O39</f>
        <v>6375.26</v>
      </c>
      <c r="R39" s="23">
        <f t="shared" si="5"/>
        <v>2738.8399999999997</v>
      </c>
      <c r="S39" s="31">
        <f t="shared" ref="S39" si="9">G39-Q39</f>
        <v>14624.74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2" t="s">
        <v>97</v>
      </c>
      <c r="B41" s="62"/>
      <c r="C41" s="62"/>
      <c r="D41" s="62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107</v>
      </c>
      <c r="C42" s="20" t="s">
        <v>100</v>
      </c>
      <c r="D42" s="20" t="s">
        <v>117</v>
      </c>
      <c r="E42" s="20" t="s">
        <v>77</v>
      </c>
      <c r="F42" s="20" t="s">
        <v>93</v>
      </c>
      <c r="G42" s="29">
        <v>132426.16</v>
      </c>
      <c r="H42" s="24">
        <v>19303.95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10816.62</v>
      </c>
      <c r="P42" s="24">
        <f>J42+M42</f>
        <v>7826.3860559999994</v>
      </c>
      <c r="Q42" s="25">
        <f>+H42+J42+M42+O42</f>
        <v>37946.956056000003</v>
      </c>
      <c r="R42" s="23">
        <f>K42+N42</f>
        <v>18791.272104</v>
      </c>
      <c r="S42" s="31">
        <f>G42-Q42</f>
        <v>94479.203944000008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2" t="s">
        <v>63</v>
      </c>
      <c r="B44" s="62"/>
      <c r="C44" s="62"/>
      <c r="D44" s="62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60</v>
      </c>
      <c r="C46" s="20" t="s">
        <v>41</v>
      </c>
      <c r="D46" s="20" t="s">
        <v>41</v>
      </c>
      <c r="E46" s="20" t="s">
        <v>26</v>
      </c>
      <c r="F46" s="20" t="s">
        <v>93</v>
      </c>
      <c r="G46" s="29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v>72316.600000000006</v>
      </c>
      <c r="P46" s="24">
        <v>20588.750791999999</v>
      </c>
      <c r="Q46" s="25">
        <f>+H46+J46+M46+O46</f>
        <v>101221.99</v>
      </c>
      <c r="R46" s="23">
        <f>K46+N46</f>
        <v>19440.300000000003</v>
      </c>
      <c r="S46" s="31">
        <f>G46-Q46</f>
        <v>35778.009999999995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103</v>
      </c>
      <c r="D47" s="20" t="s">
        <v>31</v>
      </c>
      <c r="E47" s="20" t="s">
        <v>26</v>
      </c>
      <c r="F47" s="20" t="s">
        <v>92</v>
      </c>
      <c r="G47" s="29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v>11386.32</v>
      </c>
      <c r="P47" s="24">
        <v>13401.136500000001</v>
      </c>
      <c r="Q47" s="25">
        <f>+H47+J47+M47+O47</f>
        <v>30245.370149999999</v>
      </c>
      <c r="R47" s="23">
        <f>K47+N47</f>
        <v>14596.75635</v>
      </c>
      <c r="S47" s="31">
        <f>G47-Q47</f>
        <v>72621.129849999998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61" t="s">
        <v>75</v>
      </c>
      <c r="B49" s="61"/>
      <c r="C49" s="61"/>
      <c r="D49" s="6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45</v>
      </c>
      <c r="D51" s="20" t="s">
        <v>46</v>
      </c>
      <c r="E51" s="20" t="s">
        <v>27</v>
      </c>
      <c r="F51" s="20" t="s">
        <v>93</v>
      </c>
      <c r="G51" s="29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v>10187.700000000001</v>
      </c>
      <c r="P51" s="24">
        <v>20588.750791999999</v>
      </c>
      <c r="Q51" s="25">
        <f t="shared" ref="Q51" si="10">+H51+J51+M51+O51</f>
        <v>39093.089999999997</v>
      </c>
      <c r="R51" s="23">
        <f t="shared" ref="R51" si="11">K51+N51</f>
        <v>19440.300000000003</v>
      </c>
      <c r="S51" s="31">
        <f t="shared" ref="S51" si="12">G51-Q51</f>
        <v>97906.91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61" t="s">
        <v>61</v>
      </c>
      <c r="B53" s="61"/>
      <c r="C53" s="61"/>
      <c r="D53" s="6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34</v>
      </c>
      <c r="C55" s="20" t="s">
        <v>64</v>
      </c>
      <c r="D55" s="37" t="s">
        <v>62</v>
      </c>
      <c r="E55" s="20" t="s">
        <v>27</v>
      </c>
      <c r="F55" s="20" t="s">
        <v>93</v>
      </c>
      <c r="G55" s="29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v>1414.14</v>
      </c>
      <c r="P55" s="24">
        <v>20588.750791999999</v>
      </c>
      <c r="Q55" s="25">
        <f>+H55+J55+M55+O55</f>
        <v>30319.53</v>
      </c>
      <c r="R55" s="23">
        <f>K55+N55</f>
        <v>19440.300000000003</v>
      </c>
      <c r="S55" s="31">
        <f>G55-Q55</f>
        <v>106680.47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61" t="s">
        <v>98</v>
      </c>
      <c r="B57" s="61"/>
      <c r="C57" s="61"/>
      <c r="D57" s="6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113</v>
      </c>
      <c r="D59" s="20" t="s">
        <v>112</v>
      </c>
      <c r="E59" s="20" t="s">
        <v>26</v>
      </c>
      <c r="F59" s="20" t="s">
        <v>93</v>
      </c>
      <c r="G59" s="29">
        <v>137000</v>
      </c>
      <c r="H59" s="24">
        <v>20808.689999999999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v>19087.88</v>
      </c>
      <c r="P59" s="24">
        <v>20588.750791999999</v>
      </c>
      <c r="Q59" s="25">
        <f>+H59+J59+M59+O59</f>
        <v>47993.270000000004</v>
      </c>
      <c r="R59" s="23">
        <f>K59+N59</f>
        <v>19440.300000000003</v>
      </c>
      <c r="S59" s="31">
        <f>G59-Q59</f>
        <v>89006.73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44</v>
      </c>
      <c r="C60" s="20" t="s">
        <v>113</v>
      </c>
      <c r="D60" s="20" t="s">
        <v>31</v>
      </c>
      <c r="E60" s="20" t="s">
        <v>26</v>
      </c>
      <c r="F60" s="20" t="s">
        <v>93</v>
      </c>
      <c r="G60" s="29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v>14458.68</v>
      </c>
      <c r="P60" s="24">
        <v>13401.136500000001</v>
      </c>
      <c r="Q60" s="25">
        <f>+H60+J60+M60+O60</f>
        <v>33107.29</v>
      </c>
      <c r="R60" s="23">
        <f>K60+N60</f>
        <v>14495.297849999999</v>
      </c>
      <c r="S60" s="31">
        <f>G60-Q60</f>
        <v>69044.209999999992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2" t="s">
        <v>99</v>
      </c>
      <c r="B62" s="62"/>
      <c r="C62" s="62"/>
      <c r="D62" s="62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83</v>
      </c>
      <c r="C64" s="20" t="s">
        <v>101</v>
      </c>
      <c r="D64" s="20" t="s">
        <v>118</v>
      </c>
      <c r="E64" s="36" t="s">
        <v>27</v>
      </c>
      <c r="F64" s="20" t="s">
        <v>92</v>
      </c>
      <c r="G64" s="22">
        <v>167000</v>
      </c>
      <c r="H64" s="34">
        <v>27436.58</v>
      </c>
      <c r="I64" s="24">
        <v>25</v>
      </c>
      <c r="J64" s="24">
        <f>+G64*J12</f>
        <v>4792.8999999999996</v>
      </c>
      <c r="K64" s="59">
        <f>+G64*K12</f>
        <v>11856.999999999998</v>
      </c>
      <c r="L64" s="24">
        <v>780.6</v>
      </c>
      <c r="M64" s="24">
        <v>5076.8</v>
      </c>
      <c r="N64" s="24">
        <f>+G64*N12</f>
        <v>11840.300000000001</v>
      </c>
      <c r="O64" s="34">
        <v>4113.45</v>
      </c>
      <c r="P64" s="24">
        <f>J64+M64</f>
        <v>9869.7000000000007</v>
      </c>
      <c r="Q64" s="25">
        <f>+H64+J64+M64+O64</f>
        <v>41419.730000000003</v>
      </c>
      <c r="R64" s="23">
        <f>J64+M64</f>
        <v>9869.7000000000007</v>
      </c>
      <c r="S64" s="24">
        <f>G64-Q64</f>
        <v>125580.26999999999</v>
      </c>
      <c r="T64" s="34"/>
    </row>
    <row r="65" spans="1:20" s="12" customFormat="1" ht="28.5" x14ac:dyDescent="0.45">
      <c r="A65" s="36"/>
      <c r="B65" s="54" t="s">
        <v>109</v>
      </c>
      <c r="C65" s="21"/>
      <c r="D65" s="34"/>
      <c r="E65" s="34"/>
      <c r="F65" s="34"/>
      <c r="G65" s="29">
        <f>SUM(G14:G64)</f>
        <v>2456297.6399999997</v>
      </c>
      <c r="H65" s="29">
        <f t="shared" ref="H65:S65" si="13">SUM(H14:H64)</f>
        <v>320164.83</v>
      </c>
      <c r="I65" s="29">
        <f t="shared" si="13"/>
        <v>625</v>
      </c>
      <c r="J65" s="29">
        <f t="shared" si="13"/>
        <v>70495.749341999996</v>
      </c>
      <c r="K65" s="29">
        <f t="shared" si="13"/>
        <v>174397.12771999999</v>
      </c>
      <c r="L65" s="29">
        <f t="shared" si="13"/>
        <v>16296.000000000005</v>
      </c>
      <c r="M65" s="29">
        <f t="shared" si="13"/>
        <v>73258.62686400002</v>
      </c>
      <c r="N65" s="29">
        <f t="shared" si="13"/>
        <v>168424.558188</v>
      </c>
      <c r="O65" s="29">
        <f t="shared" si="13"/>
        <v>292427.22000000003</v>
      </c>
      <c r="P65" s="29">
        <f t="shared" si="13"/>
        <v>229528.83822400004</v>
      </c>
      <c r="Q65" s="29">
        <f t="shared" si="13"/>
        <v>757378.93620600004</v>
      </c>
      <c r="R65" s="29">
        <f t="shared" si="13"/>
        <v>326371.48590799997</v>
      </c>
      <c r="S65" s="29">
        <f t="shared" si="13"/>
        <v>1698918.7037939995</v>
      </c>
      <c r="T65" s="34"/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53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74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104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105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106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52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40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122</v>
      </c>
    </row>
    <row r="77" spans="1:20" s="12" customFormat="1" ht="30" customHeight="1" x14ac:dyDescent="0.55000000000000004">
      <c r="B77" s="55" t="s">
        <v>65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66</v>
      </c>
      <c r="G84" s="3" t="s">
        <v>67</v>
      </c>
      <c r="H84" s="3"/>
      <c r="I84" s="3"/>
      <c r="N84" s="64" t="s">
        <v>110</v>
      </c>
      <c r="O84" s="64"/>
      <c r="P84" s="64"/>
      <c r="Q84" s="64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68</v>
      </c>
      <c r="G86" s="3" t="s">
        <v>69</v>
      </c>
      <c r="H86" s="3"/>
      <c r="I86" s="3"/>
      <c r="N86" s="65" t="s">
        <v>71</v>
      </c>
      <c r="O86" s="65"/>
      <c r="P86" s="65"/>
      <c r="Q86" s="65"/>
      <c r="R86" s="65"/>
      <c r="S86" s="3"/>
    </row>
    <row r="87" spans="2:19" s="12" customFormat="1" ht="33.75" x14ac:dyDescent="0.5">
      <c r="B87" s="56" t="s">
        <v>76</v>
      </c>
      <c r="G87" s="63" t="s">
        <v>94</v>
      </c>
      <c r="H87" s="63"/>
      <c r="I87" s="63"/>
      <c r="N87" s="58"/>
      <c r="O87" s="63" t="s">
        <v>102</v>
      </c>
      <c r="P87" s="63"/>
      <c r="Q87" s="63"/>
      <c r="R87" s="64"/>
      <c r="S87" s="64"/>
    </row>
    <row r="88" spans="2:19" s="12" customFormat="1" ht="33.75" x14ac:dyDescent="0.5">
      <c r="B88" s="57" t="s">
        <v>119</v>
      </c>
      <c r="G88" s="65" t="s">
        <v>70</v>
      </c>
      <c r="H88" s="65"/>
      <c r="I88" s="65"/>
      <c r="N88" s="65" t="s">
        <v>78</v>
      </c>
      <c r="O88" s="65"/>
      <c r="P88" s="65"/>
      <c r="Q88" s="65"/>
      <c r="R88" s="65"/>
      <c r="S88" s="3"/>
    </row>
    <row r="89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7:Q87"/>
    <mergeCell ref="N84:Q84"/>
    <mergeCell ref="N88:R88"/>
    <mergeCell ref="N86:R86"/>
    <mergeCell ref="G87:I87"/>
    <mergeCell ref="G88:I88"/>
    <mergeCell ref="R87:S87"/>
    <mergeCell ref="A53:D53"/>
    <mergeCell ref="A57:D57"/>
    <mergeCell ref="A62:D62"/>
    <mergeCell ref="A22:D22"/>
    <mergeCell ref="A41:D41"/>
    <mergeCell ref="A44:D44"/>
    <mergeCell ref="A49:D49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2024-07-18T17:39:16Z</cp:lastPrinted>
  <dcterms:created xsi:type="dcterms:W3CDTF">2017-03-16T20:18:07Z</dcterms:created>
  <dcterms:modified xsi:type="dcterms:W3CDTF">2024-09-02T12:41:23Z</dcterms:modified>
</cp:coreProperties>
</file>